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/>
  <mc:AlternateContent xmlns:mc="http://schemas.openxmlformats.org/markup-compatibility/2006">
    <mc:Choice Requires="x15">
      <x15ac:absPath xmlns:x15ac="http://schemas.microsoft.com/office/spreadsheetml/2010/11/ac" url="T:\Dokumenty\stavba 2016 - Veltrusy - přechod pro chodce\"/>
    </mc:Choice>
  </mc:AlternateContent>
  <bookViews>
    <workbookView xWindow="0" yWindow="0" windowWidth="14370" windowHeight="8985"/>
  </bookViews>
  <sheets>
    <sheet name="Rekapitulace stavby" sheetId="1" r:id="rId1"/>
    <sheet name="01 - SO 01 Přechod pro ch..." sheetId="2" r:id="rId2"/>
    <sheet name="02 - SO 02 Úprava veřejné..." sheetId="3" r:id="rId3"/>
    <sheet name="Pokyny pro vyplnění" sheetId="4" r:id="rId4"/>
  </sheets>
  <definedNames>
    <definedName name="_xlnm._FilterDatabase" localSheetId="1" hidden="1">'01 - SO 01 Přechod pro ch...'!$C$84:$K$84</definedName>
    <definedName name="_xlnm._FilterDatabase" localSheetId="2" hidden="1">'02 - SO 02 Úprava veřejné...'!$C$85:$K$85</definedName>
    <definedName name="_xlnm.Print_Titles" localSheetId="1">'01 - SO 01 Přechod pro ch...'!$84:$84</definedName>
    <definedName name="_xlnm.Print_Titles" localSheetId="2">'02 - SO 02 Úprava veřejné...'!$85:$85</definedName>
    <definedName name="_xlnm.Print_Titles" localSheetId="0">'Rekapitulace stavby'!$49:$49</definedName>
    <definedName name="_xlnm.Print_Area" localSheetId="1">'01 - SO 01 Přechod pro ch...'!$C$4:$J$36,'01 - SO 01 Přechod pro ch...'!$C$42:$J$66,'01 - SO 01 Přechod pro ch...'!$C$72:$K$415</definedName>
    <definedName name="_xlnm.Print_Area" localSheetId="2">'02 - SO 02 Úprava veřejné...'!$C$4:$J$36,'02 - SO 02 Úprava veřejné...'!$C$42:$J$67,'02 - SO 02 Úprava veřejné...'!$C$73:$K$213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62913"/>
</workbook>
</file>

<file path=xl/calcChain.xml><?xml version="1.0" encoding="utf-8"?>
<calcChain xmlns="http://schemas.openxmlformats.org/spreadsheetml/2006/main">
  <c r="AY53" i="1" l="1"/>
  <c r="AX53" i="1"/>
  <c r="BI213" i="3"/>
  <c r="BH213" i="3"/>
  <c r="BG213" i="3"/>
  <c r="BF213" i="3"/>
  <c r="T213" i="3"/>
  <c r="R213" i="3"/>
  <c r="P213" i="3"/>
  <c r="BK213" i="3"/>
  <c r="J213" i="3"/>
  <c r="BE213" i="3" s="1"/>
  <c r="BI209" i="3"/>
  <c r="BH209" i="3"/>
  <c r="BG209" i="3"/>
  <c r="BF209" i="3"/>
  <c r="T209" i="3"/>
  <c r="R209" i="3"/>
  <c r="P209" i="3"/>
  <c r="BK209" i="3"/>
  <c r="J209" i="3"/>
  <c r="BE209" i="3" s="1"/>
  <c r="BI205" i="3"/>
  <c r="BH205" i="3"/>
  <c r="BG205" i="3"/>
  <c r="BF205" i="3"/>
  <c r="BE205" i="3"/>
  <c r="T205" i="3"/>
  <c r="R205" i="3"/>
  <c r="P205" i="3"/>
  <c r="BK205" i="3"/>
  <c r="J205" i="3"/>
  <c r="BI201" i="3"/>
  <c r="BH201" i="3"/>
  <c r="BG201" i="3"/>
  <c r="BF201" i="3"/>
  <c r="BE201" i="3"/>
  <c r="T201" i="3"/>
  <c r="R201" i="3"/>
  <c r="P201" i="3"/>
  <c r="BK201" i="3"/>
  <c r="J201" i="3"/>
  <c r="BI197" i="3"/>
  <c r="BH197" i="3"/>
  <c r="BG197" i="3"/>
  <c r="BF197" i="3"/>
  <c r="BE197" i="3"/>
  <c r="T197" i="3"/>
  <c r="R197" i="3"/>
  <c r="P197" i="3"/>
  <c r="BK197" i="3"/>
  <c r="J197" i="3"/>
  <c r="BI193" i="3"/>
  <c r="BH193" i="3"/>
  <c r="BG193" i="3"/>
  <c r="BF193" i="3"/>
  <c r="BE193" i="3"/>
  <c r="T193" i="3"/>
  <c r="R193" i="3"/>
  <c r="P193" i="3"/>
  <c r="BK193" i="3"/>
  <c r="J193" i="3"/>
  <c r="BI189" i="3"/>
  <c r="BH189" i="3"/>
  <c r="BG189" i="3"/>
  <c r="BF189" i="3"/>
  <c r="BE189" i="3"/>
  <c r="T189" i="3"/>
  <c r="R189" i="3"/>
  <c r="P189" i="3"/>
  <c r="BK189" i="3"/>
  <c r="J189" i="3"/>
  <c r="BI185" i="3"/>
  <c r="BH185" i="3"/>
  <c r="BG185" i="3"/>
  <c r="BF185" i="3"/>
  <c r="BE185" i="3"/>
  <c r="T185" i="3"/>
  <c r="T184" i="3" s="1"/>
  <c r="R185" i="3"/>
  <c r="R184" i="3" s="1"/>
  <c r="P185" i="3"/>
  <c r="P184" i="3" s="1"/>
  <c r="BK185" i="3"/>
  <c r="BK184" i="3" s="1"/>
  <c r="J184" i="3" s="1"/>
  <c r="J66" i="3" s="1"/>
  <c r="J185" i="3"/>
  <c r="BI179" i="3"/>
  <c r="BH179" i="3"/>
  <c r="BG179" i="3"/>
  <c r="BF179" i="3"/>
  <c r="T179" i="3"/>
  <c r="R179" i="3"/>
  <c r="P179" i="3"/>
  <c r="BK179" i="3"/>
  <c r="J179" i="3"/>
  <c r="BE179" i="3" s="1"/>
  <c r="BI175" i="3"/>
  <c r="BH175" i="3"/>
  <c r="BG175" i="3"/>
  <c r="BF175" i="3"/>
  <c r="T175" i="3"/>
  <c r="R175" i="3"/>
  <c r="P175" i="3"/>
  <c r="BK175" i="3"/>
  <c r="J175" i="3"/>
  <c r="BE175" i="3" s="1"/>
  <c r="BI170" i="3"/>
  <c r="BH170" i="3"/>
  <c r="BG170" i="3"/>
  <c r="BF170" i="3"/>
  <c r="T170" i="3"/>
  <c r="R170" i="3"/>
  <c r="P170" i="3"/>
  <c r="BK170" i="3"/>
  <c r="J170" i="3"/>
  <c r="BE170" i="3" s="1"/>
  <c r="BI166" i="3"/>
  <c r="BH166" i="3"/>
  <c r="BG166" i="3"/>
  <c r="BF166" i="3"/>
  <c r="T166" i="3"/>
  <c r="R166" i="3"/>
  <c r="P166" i="3"/>
  <c r="BK166" i="3"/>
  <c r="J166" i="3"/>
  <c r="BE166" i="3" s="1"/>
  <c r="BI161" i="3"/>
  <c r="BH161" i="3"/>
  <c r="BG161" i="3"/>
  <c r="BF161" i="3"/>
  <c r="BE161" i="3"/>
  <c r="T161" i="3"/>
  <c r="R161" i="3"/>
  <c r="P161" i="3"/>
  <c r="BK161" i="3"/>
  <c r="J161" i="3"/>
  <c r="BI157" i="3"/>
  <c r="BH157" i="3"/>
  <c r="BG157" i="3"/>
  <c r="BF157" i="3"/>
  <c r="T157" i="3"/>
  <c r="R157" i="3"/>
  <c r="P157" i="3"/>
  <c r="BK157" i="3"/>
  <c r="J157" i="3"/>
  <c r="BE157" i="3" s="1"/>
  <c r="BI156" i="3"/>
  <c r="BH156" i="3"/>
  <c r="BG156" i="3"/>
  <c r="BF156" i="3"/>
  <c r="BE156" i="3"/>
  <c r="T156" i="3"/>
  <c r="R156" i="3"/>
  <c r="P156" i="3"/>
  <c r="BK156" i="3"/>
  <c r="J156" i="3"/>
  <c r="BI151" i="3"/>
  <c r="BH151" i="3"/>
  <c r="BG151" i="3"/>
  <c r="BF151" i="3"/>
  <c r="BE151" i="3"/>
  <c r="T151" i="3"/>
  <c r="R151" i="3"/>
  <c r="P151" i="3"/>
  <c r="BK151" i="3"/>
  <c r="J151" i="3"/>
  <c r="BI147" i="3"/>
  <c r="BH147" i="3"/>
  <c r="BG147" i="3"/>
  <c r="BF147" i="3"/>
  <c r="BE147" i="3"/>
  <c r="T147" i="3"/>
  <c r="T146" i="3" s="1"/>
  <c r="R147" i="3"/>
  <c r="R146" i="3" s="1"/>
  <c r="R145" i="3" s="1"/>
  <c r="P147" i="3"/>
  <c r="P146" i="3" s="1"/>
  <c r="P145" i="3" s="1"/>
  <c r="BK147" i="3"/>
  <c r="BK146" i="3" s="1"/>
  <c r="J147" i="3"/>
  <c r="BI144" i="3"/>
  <c r="BH144" i="3"/>
  <c r="BG144" i="3"/>
  <c r="BF144" i="3"/>
  <c r="BE144" i="3"/>
  <c r="T144" i="3"/>
  <c r="R144" i="3"/>
  <c r="P144" i="3"/>
  <c r="BK144" i="3"/>
  <c r="J144" i="3"/>
  <c r="BI143" i="3"/>
  <c r="BH143" i="3"/>
  <c r="BG143" i="3"/>
  <c r="BF143" i="3"/>
  <c r="BE143" i="3"/>
  <c r="T143" i="3"/>
  <c r="R143" i="3"/>
  <c r="P143" i="3"/>
  <c r="BK143" i="3"/>
  <c r="J143" i="3"/>
  <c r="BI139" i="3"/>
  <c r="BH139" i="3"/>
  <c r="BG139" i="3"/>
  <c r="BF139" i="3"/>
  <c r="BE139" i="3"/>
  <c r="T139" i="3"/>
  <c r="R139" i="3"/>
  <c r="P139" i="3"/>
  <c r="BK139" i="3"/>
  <c r="J139" i="3"/>
  <c r="BI135" i="3"/>
  <c r="BH135" i="3"/>
  <c r="BG135" i="3"/>
  <c r="BF135" i="3"/>
  <c r="BE135" i="3"/>
  <c r="T135" i="3"/>
  <c r="R135" i="3"/>
  <c r="P135" i="3"/>
  <c r="BK135" i="3"/>
  <c r="J135" i="3"/>
  <c r="BI134" i="3"/>
  <c r="BH134" i="3"/>
  <c r="BG134" i="3"/>
  <c r="BF134" i="3"/>
  <c r="BE134" i="3"/>
  <c r="T134" i="3"/>
  <c r="R134" i="3"/>
  <c r="P134" i="3"/>
  <c r="BK134" i="3"/>
  <c r="J134" i="3"/>
  <c r="BI133" i="3"/>
  <c r="BH133" i="3"/>
  <c r="BG133" i="3"/>
  <c r="BF133" i="3"/>
  <c r="BE133" i="3"/>
  <c r="T133" i="3"/>
  <c r="R133" i="3"/>
  <c r="P133" i="3"/>
  <c r="BK133" i="3"/>
  <c r="J133" i="3"/>
  <c r="BI132" i="3"/>
  <c r="BH132" i="3"/>
  <c r="BG132" i="3"/>
  <c r="BF132" i="3"/>
  <c r="BE132" i="3"/>
  <c r="T132" i="3"/>
  <c r="R132" i="3"/>
  <c r="P132" i="3"/>
  <c r="BK132" i="3"/>
  <c r="J132" i="3"/>
  <c r="BI131" i="3"/>
  <c r="BH131" i="3"/>
  <c r="BG131" i="3"/>
  <c r="BF131" i="3"/>
  <c r="BE131" i="3"/>
  <c r="T131" i="3"/>
  <c r="R131" i="3"/>
  <c r="P131" i="3"/>
  <c r="BK131" i="3"/>
  <c r="J131" i="3"/>
  <c r="BI130" i="3"/>
  <c r="BH130" i="3"/>
  <c r="BG130" i="3"/>
  <c r="BF130" i="3"/>
  <c r="BE130" i="3"/>
  <c r="T130" i="3"/>
  <c r="T129" i="3" s="1"/>
  <c r="R130" i="3"/>
  <c r="R129" i="3" s="1"/>
  <c r="P130" i="3"/>
  <c r="P129" i="3" s="1"/>
  <c r="BK130" i="3"/>
  <c r="BK129" i="3" s="1"/>
  <c r="J129" i="3" s="1"/>
  <c r="J63" i="3" s="1"/>
  <c r="J130" i="3"/>
  <c r="BI128" i="3"/>
  <c r="BH128" i="3"/>
  <c r="BG128" i="3"/>
  <c r="BF128" i="3"/>
  <c r="T128" i="3"/>
  <c r="R128" i="3"/>
  <c r="P128" i="3"/>
  <c r="BK128" i="3"/>
  <c r="J128" i="3"/>
  <c r="BE128" i="3" s="1"/>
  <c r="BI127" i="3"/>
  <c r="BH127" i="3"/>
  <c r="BG127" i="3"/>
  <c r="BF127" i="3"/>
  <c r="T127" i="3"/>
  <c r="T126" i="3" s="1"/>
  <c r="R127" i="3"/>
  <c r="R126" i="3" s="1"/>
  <c r="P127" i="3"/>
  <c r="P126" i="3" s="1"/>
  <c r="BK127" i="3"/>
  <c r="BK126" i="3" s="1"/>
  <c r="J126" i="3" s="1"/>
  <c r="J62" i="3" s="1"/>
  <c r="J127" i="3"/>
  <c r="BE127" i="3" s="1"/>
  <c r="BI125" i="3"/>
  <c r="BH125" i="3"/>
  <c r="BG125" i="3"/>
  <c r="BF125" i="3"/>
  <c r="BE125" i="3"/>
  <c r="T125" i="3"/>
  <c r="R125" i="3"/>
  <c r="P125" i="3"/>
  <c r="BK125" i="3"/>
  <c r="J125" i="3"/>
  <c r="BI124" i="3"/>
  <c r="BH124" i="3"/>
  <c r="BG124" i="3"/>
  <c r="BF124" i="3"/>
  <c r="BE124" i="3"/>
  <c r="T124" i="3"/>
  <c r="R124" i="3"/>
  <c r="P124" i="3"/>
  <c r="BK124" i="3"/>
  <c r="J124" i="3"/>
  <c r="BI123" i="3"/>
  <c r="BH123" i="3"/>
  <c r="BG123" i="3"/>
  <c r="BF123" i="3"/>
  <c r="BE123" i="3"/>
  <c r="T123" i="3"/>
  <c r="R123" i="3"/>
  <c r="P123" i="3"/>
  <c r="BK123" i="3"/>
  <c r="J123" i="3"/>
  <c r="BI122" i="3"/>
  <c r="BH122" i="3"/>
  <c r="BG122" i="3"/>
  <c r="BF122" i="3"/>
  <c r="BE122" i="3"/>
  <c r="T122" i="3"/>
  <c r="R122" i="3"/>
  <c r="P122" i="3"/>
  <c r="BK122" i="3"/>
  <c r="J122" i="3"/>
  <c r="BI117" i="3"/>
  <c r="BH117" i="3"/>
  <c r="BG117" i="3"/>
  <c r="BF117" i="3"/>
  <c r="BE117" i="3"/>
  <c r="T117" i="3"/>
  <c r="R117" i="3"/>
  <c r="P117" i="3"/>
  <c r="BK117" i="3"/>
  <c r="J117" i="3"/>
  <c r="BI113" i="3"/>
  <c r="BH113" i="3"/>
  <c r="BG113" i="3"/>
  <c r="BF113" i="3"/>
  <c r="BE113" i="3"/>
  <c r="T113" i="3"/>
  <c r="R113" i="3"/>
  <c r="P113" i="3"/>
  <c r="BK113" i="3"/>
  <c r="J113" i="3"/>
  <c r="BI108" i="3"/>
  <c r="BH108" i="3"/>
  <c r="BG108" i="3"/>
  <c r="BF108" i="3"/>
  <c r="BE108" i="3"/>
  <c r="T108" i="3"/>
  <c r="R108" i="3"/>
  <c r="P108" i="3"/>
  <c r="BK108" i="3"/>
  <c r="J108" i="3"/>
  <c r="BI104" i="3"/>
  <c r="BH104" i="3"/>
  <c r="BG104" i="3"/>
  <c r="BF104" i="3"/>
  <c r="BE104" i="3"/>
  <c r="T104" i="3"/>
  <c r="T103" i="3" s="1"/>
  <c r="R104" i="3"/>
  <c r="R103" i="3" s="1"/>
  <c r="P104" i="3"/>
  <c r="P103" i="3" s="1"/>
  <c r="BK104" i="3"/>
  <c r="BK103" i="3" s="1"/>
  <c r="J103" i="3" s="1"/>
  <c r="J61" i="3" s="1"/>
  <c r="J104" i="3"/>
  <c r="BI99" i="3"/>
  <c r="BH99" i="3"/>
  <c r="BG99" i="3"/>
  <c r="BF99" i="3"/>
  <c r="T99" i="3"/>
  <c r="R99" i="3"/>
  <c r="P99" i="3"/>
  <c r="BK99" i="3"/>
  <c r="J99" i="3"/>
  <c r="BE99" i="3" s="1"/>
  <c r="BI95" i="3"/>
  <c r="BH95" i="3"/>
  <c r="BG95" i="3"/>
  <c r="BF95" i="3"/>
  <c r="T95" i="3"/>
  <c r="T94" i="3" s="1"/>
  <c r="T93" i="3" s="1"/>
  <c r="R95" i="3"/>
  <c r="R94" i="3" s="1"/>
  <c r="R93" i="3" s="1"/>
  <c r="P95" i="3"/>
  <c r="P94" i="3" s="1"/>
  <c r="BK95" i="3"/>
  <c r="BK94" i="3" s="1"/>
  <c r="J95" i="3"/>
  <c r="BE95" i="3" s="1"/>
  <c r="BI92" i="3"/>
  <c r="BH92" i="3"/>
  <c r="BG92" i="3"/>
  <c r="BF92" i="3"/>
  <c r="T92" i="3"/>
  <c r="R92" i="3"/>
  <c r="P92" i="3"/>
  <c r="BK92" i="3"/>
  <c r="J92" i="3"/>
  <c r="BE92" i="3" s="1"/>
  <c r="BI91" i="3"/>
  <c r="BH91" i="3"/>
  <c r="BG91" i="3"/>
  <c r="BF91" i="3"/>
  <c r="T91" i="3"/>
  <c r="R91" i="3"/>
  <c r="P91" i="3"/>
  <c r="BK91" i="3"/>
  <c r="J91" i="3"/>
  <c r="BE91" i="3" s="1"/>
  <c r="BI90" i="3"/>
  <c r="BH90" i="3"/>
  <c r="BG90" i="3"/>
  <c r="BF90" i="3"/>
  <c r="T90" i="3"/>
  <c r="R90" i="3"/>
  <c r="P90" i="3"/>
  <c r="BK90" i="3"/>
  <c r="J90" i="3"/>
  <c r="BE90" i="3" s="1"/>
  <c r="BI89" i="3"/>
  <c r="F34" i="3" s="1"/>
  <c r="BD53" i="1" s="1"/>
  <c r="BH89" i="3"/>
  <c r="F33" i="3" s="1"/>
  <c r="BC53" i="1" s="1"/>
  <c r="BG89" i="3"/>
  <c r="F32" i="3" s="1"/>
  <c r="BB53" i="1" s="1"/>
  <c r="BF89" i="3"/>
  <c r="F31" i="3" s="1"/>
  <c r="BA53" i="1" s="1"/>
  <c r="T89" i="3"/>
  <c r="T88" i="3" s="1"/>
  <c r="T87" i="3" s="1"/>
  <c r="R89" i="3"/>
  <c r="R88" i="3" s="1"/>
  <c r="R87" i="3" s="1"/>
  <c r="R86" i="3" s="1"/>
  <c r="P89" i="3"/>
  <c r="P88" i="3" s="1"/>
  <c r="P87" i="3" s="1"/>
  <c r="BK89" i="3"/>
  <c r="BK88" i="3" s="1"/>
  <c r="J89" i="3"/>
  <c r="BE89" i="3" s="1"/>
  <c r="J82" i="3"/>
  <c r="F82" i="3"/>
  <c r="J80" i="3"/>
  <c r="F80" i="3"/>
  <c r="E78" i="3"/>
  <c r="F52" i="3"/>
  <c r="J51" i="3"/>
  <c r="F51" i="3"/>
  <c r="F49" i="3"/>
  <c r="E47" i="3"/>
  <c r="J18" i="3"/>
  <c r="E18" i="3"/>
  <c r="F83" i="3" s="1"/>
  <c r="J17" i="3"/>
  <c r="J12" i="3"/>
  <c r="J49" i="3" s="1"/>
  <c r="E7" i="3"/>
  <c r="E45" i="3" s="1"/>
  <c r="AY52" i="1"/>
  <c r="AX52" i="1"/>
  <c r="BI415" i="2"/>
  <c r="BH415" i="2"/>
  <c r="BG415" i="2"/>
  <c r="BF415" i="2"/>
  <c r="T415" i="2"/>
  <c r="T414" i="2" s="1"/>
  <c r="R415" i="2"/>
  <c r="R414" i="2" s="1"/>
  <c r="P415" i="2"/>
  <c r="P414" i="2" s="1"/>
  <c r="BK415" i="2"/>
  <c r="BK414" i="2" s="1"/>
  <c r="J414" i="2" s="1"/>
  <c r="J65" i="2" s="1"/>
  <c r="J415" i="2"/>
  <c r="BE415" i="2" s="1"/>
  <c r="BI413" i="2"/>
  <c r="BH413" i="2"/>
  <c r="BG413" i="2"/>
  <c r="BF413" i="2"/>
  <c r="BE413" i="2"/>
  <c r="T413" i="2"/>
  <c r="R413" i="2"/>
  <c r="P413" i="2"/>
  <c r="BK413" i="2"/>
  <c r="J413" i="2"/>
  <c r="BI412" i="2"/>
  <c r="BH412" i="2"/>
  <c r="BG412" i="2"/>
  <c r="BF412" i="2"/>
  <c r="BE412" i="2"/>
  <c r="T412" i="2"/>
  <c r="R412" i="2"/>
  <c r="P412" i="2"/>
  <c r="BK412" i="2"/>
  <c r="J412" i="2"/>
  <c r="BI411" i="2"/>
  <c r="BH411" i="2"/>
  <c r="BG411" i="2"/>
  <c r="BF411" i="2"/>
  <c r="BE411" i="2"/>
  <c r="T411" i="2"/>
  <c r="T410" i="2" s="1"/>
  <c r="R411" i="2"/>
  <c r="R410" i="2" s="1"/>
  <c r="P411" i="2"/>
  <c r="P410" i="2" s="1"/>
  <c r="BK411" i="2"/>
  <c r="BK410" i="2" s="1"/>
  <c r="J410" i="2" s="1"/>
  <c r="J64" i="2" s="1"/>
  <c r="J411" i="2"/>
  <c r="BI409" i="2"/>
  <c r="BH409" i="2"/>
  <c r="BG409" i="2"/>
  <c r="BF409" i="2"/>
  <c r="T409" i="2"/>
  <c r="R409" i="2"/>
  <c r="P409" i="2"/>
  <c r="BK409" i="2"/>
  <c r="J409" i="2"/>
  <c r="BE409" i="2" s="1"/>
  <c r="BI408" i="2"/>
  <c r="BH408" i="2"/>
  <c r="BG408" i="2"/>
  <c r="BF408" i="2"/>
  <c r="T408" i="2"/>
  <c r="R408" i="2"/>
  <c r="P408" i="2"/>
  <c r="BK408" i="2"/>
  <c r="J408" i="2"/>
  <c r="BE408" i="2" s="1"/>
  <c r="BI407" i="2"/>
  <c r="BH407" i="2"/>
  <c r="BG407" i="2"/>
  <c r="BF407" i="2"/>
  <c r="T407" i="2"/>
  <c r="R407" i="2"/>
  <c r="P407" i="2"/>
  <c r="BK407" i="2"/>
  <c r="J407" i="2"/>
  <c r="BE407" i="2" s="1"/>
  <c r="BI406" i="2"/>
  <c r="BH406" i="2"/>
  <c r="BG406" i="2"/>
  <c r="BF406" i="2"/>
  <c r="T406" i="2"/>
  <c r="R406" i="2"/>
  <c r="P406" i="2"/>
  <c r="BK406" i="2"/>
  <c r="J406" i="2"/>
  <c r="BE406" i="2" s="1"/>
  <c r="BI405" i="2"/>
  <c r="BH405" i="2"/>
  <c r="BG405" i="2"/>
  <c r="BF405" i="2"/>
  <c r="T405" i="2"/>
  <c r="T404" i="2" s="1"/>
  <c r="T403" i="2" s="1"/>
  <c r="R405" i="2"/>
  <c r="R404" i="2" s="1"/>
  <c r="P405" i="2"/>
  <c r="P404" i="2" s="1"/>
  <c r="P403" i="2" s="1"/>
  <c r="BK405" i="2"/>
  <c r="BK404" i="2" s="1"/>
  <c r="J405" i="2"/>
  <c r="BE405" i="2" s="1"/>
  <c r="BI402" i="2"/>
  <c r="BH402" i="2"/>
  <c r="BG402" i="2"/>
  <c r="BF402" i="2"/>
  <c r="T402" i="2"/>
  <c r="R402" i="2"/>
  <c r="P402" i="2"/>
  <c r="BK402" i="2"/>
  <c r="J402" i="2"/>
  <c r="BE402" i="2" s="1"/>
  <c r="BI401" i="2"/>
  <c r="BH401" i="2"/>
  <c r="BG401" i="2"/>
  <c r="BF401" i="2"/>
  <c r="T401" i="2"/>
  <c r="R401" i="2"/>
  <c r="P401" i="2"/>
  <c r="BK401" i="2"/>
  <c r="J401" i="2"/>
  <c r="BE401" i="2" s="1"/>
  <c r="BI400" i="2"/>
  <c r="BH400" i="2"/>
  <c r="BG400" i="2"/>
  <c r="BF400" i="2"/>
  <c r="T400" i="2"/>
  <c r="R400" i="2"/>
  <c r="P400" i="2"/>
  <c r="BK400" i="2"/>
  <c r="J400" i="2"/>
  <c r="BE400" i="2" s="1"/>
  <c r="BI399" i="2"/>
  <c r="BH399" i="2"/>
  <c r="BG399" i="2"/>
  <c r="BF399" i="2"/>
  <c r="BE399" i="2"/>
  <c r="T399" i="2"/>
  <c r="R399" i="2"/>
  <c r="P399" i="2"/>
  <c r="BK399" i="2"/>
  <c r="J399" i="2"/>
  <c r="BI397" i="2"/>
  <c r="BH397" i="2"/>
  <c r="BG397" i="2"/>
  <c r="BF397" i="2"/>
  <c r="T397" i="2"/>
  <c r="R397" i="2"/>
  <c r="P397" i="2"/>
  <c r="BK397" i="2"/>
  <c r="J397" i="2"/>
  <c r="BE397" i="2" s="1"/>
  <c r="BI396" i="2"/>
  <c r="BH396" i="2"/>
  <c r="BG396" i="2"/>
  <c r="BF396" i="2"/>
  <c r="BE396" i="2"/>
  <c r="T396" i="2"/>
  <c r="T395" i="2" s="1"/>
  <c r="R396" i="2"/>
  <c r="R395" i="2" s="1"/>
  <c r="P396" i="2"/>
  <c r="P395" i="2" s="1"/>
  <c r="BK396" i="2"/>
  <c r="BK395" i="2" s="1"/>
  <c r="J395" i="2" s="1"/>
  <c r="J61" i="2" s="1"/>
  <c r="J396" i="2"/>
  <c r="BI391" i="2"/>
  <c r="BH391" i="2"/>
  <c r="BG391" i="2"/>
  <c r="BF391" i="2"/>
  <c r="T391" i="2"/>
  <c r="R391" i="2"/>
  <c r="P391" i="2"/>
  <c r="BK391" i="2"/>
  <c r="J391" i="2"/>
  <c r="BE391" i="2" s="1"/>
  <c r="BI387" i="2"/>
  <c r="BH387" i="2"/>
  <c r="BG387" i="2"/>
  <c r="BF387" i="2"/>
  <c r="T387" i="2"/>
  <c r="R387" i="2"/>
  <c r="P387" i="2"/>
  <c r="BK387" i="2"/>
  <c r="J387" i="2"/>
  <c r="BE387" i="2" s="1"/>
  <c r="BI386" i="2"/>
  <c r="BH386" i="2"/>
  <c r="BG386" i="2"/>
  <c r="BF386" i="2"/>
  <c r="BE386" i="2"/>
  <c r="T386" i="2"/>
  <c r="R386" i="2"/>
  <c r="P386" i="2"/>
  <c r="BK386" i="2"/>
  <c r="J386" i="2"/>
  <c r="BI385" i="2"/>
  <c r="BH385" i="2"/>
  <c r="BG385" i="2"/>
  <c r="BF385" i="2"/>
  <c r="BE385" i="2"/>
  <c r="T385" i="2"/>
  <c r="R385" i="2"/>
  <c r="P385" i="2"/>
  <c r="BK385" i="2"/>
  <c r="J385" i="2"/>
  <c r="BI384" i="2"/>
  <c r="BH384" i="2"/>
  <c r="BG384" i="2"/>
  <c r="BF384" i="2"/>
  <c r="BE384" i="2"/>
  <c r="T384" i="2"/>
  <c r="R384" i="2"/>
  <c r="P384" i="2"/>
  <c r="BK384" i="2"/>
  <c r="J384" i="2"/>
  <c r="BI380" i="2"/>
  <c r="BH380" i="2"/>
  <c r="BG380" i="2"/>
  <c r="BF380" i="2"/>
  <c r="BE380" i="2"/>
  <c r="T380" i="2"/>
  <c r="R380" i="2"/>
  <c r="P380" i="2"/>
  <c r="BK380" i="2"/>
  <c r="J380" i="2"/>
  <c r="BI379" i="2"/>
  <c r="BH379" i="2"/>
  <c r="BG379" i="2"/>
  <c r="BF379" i="2"/>
  <c r="BE379" i="2"/>
  <c r="T379" i="2"/>
  <c r="R379" i="2"/>
  <c r="P379" i="2"/>
  <c r="BK379" i="2"/>
  <c r="J379" i="2"/>
  <c r="BI378" i="2"/>
  <c r="BH378" i="2"/>
  <c r="BG378" i="2"/>
  <c r="BF378" i="2"/>
  <c r="BE378" i="2"/>
  <c r="T378" i="2"/>
  <c r="R378" i="2"/>
  <c r="P378" i="2"/>
  <c r="BK378" i="2"/>
  <c r="J378" i="2"/>
  <c r="BI372" i="2"/>
  <c r="BH372" i="2"/>
  <c r="BG372" i="2"/>
  <c r="BF372" i="2"/>
  <c r="BE372" i="2"/>
  <c r="T372" i="2"/>
  <c r="T371" i="2" s="1"/>
  <c r="R372" i="2"/>
  <c r="R371" i="2" s="1"/>
  <c r="P372" i="2"/>
  <c r="P371" i="2" s="1"/>
  <c r="BK372" i="2"/>
  <c r="BK371" i="2" s="1"/>
  <c r="J371" i="2" s="1"/>
  <c r="J60" i="2" s="1"/>
  <c r="J372" i="2"/>
  <c r="BI367" i="2"/>
  <c r="BH367" i="2"/>
  <c r="BG367" i="2"/>
  <c r="BF367" i="2"/>
  <c r="T367" i="2"/>
  <c r="R367" i="2"/>
  <c r="P367" i="2"/>
  <c r="BK367" i="2"/>
  <c r="J367" i="2"/>
  <c r="BE367" i="2" s="1"/>
  <c r="BI366" i="2"/>
  <c r="BH366" i="2"/>
  <c r="BG366" i="2"/>
  <c r="BF366" i="2"/>
  <c r="T366" i="2"/>
  <c r="R366" i="2"/>
  <c r="P366" i="2"/>
  <c r="BK366" i="2"/>
  <c r="J366" i="2"/>
  <c r="BE366" i="2" s="1"/>
  <c r="BI365" i="2"/>
  <c r="BH365" i="2"/>
  <c r="BG365" i="2"/>
  <c r="BF365" i="2"/>
  <c r="T365" i="2"/>
  <c r="R365" i="2"/>
  <c r="P365" i="2"/>
  <c r="BK365" i="2"/>
  <c r="J365" i="2"/>
  <c r="BE365" i="2" s="1"/>
  <c r="BI364" i="2"/>
  <c r="BH364" i="2"/>
  <c r="BG364" i="2"/>
  <c r="BF364" i="2"/>
  <c r="T364" i="2"/>
  <c r="R364" i="2"/>
  <c r="P364" i="2"/>
  <c r="BK364" i="2"/>
  <c r="J364" i="2"/>
  <c r="BE364" i="2" s="1"/>
  <c r="BI363" i="2"/>
  <c r="BH363" i="2"/>
  <c r="BG363" i="2"/>
  <c r="BF363" i="2"/>
  <c r="T363" i="2"/>
  <c r="R363" i="2"/>
  <c r="P363" i="2"/>
  <c r="BK363" i="2"/>
  <c r="J363" i="2"/>
  <c r="BE363" i="2" s="1"/>
  <c r="BI362" i="2"/>
  <c r="BH362" i="2"/>
  <c r="BG362" i="2"/>
  <c r="BF362" i="2"/>
  <c r="BE362" i="2"/>
  <c r="T362" i="2"/>
  <c r="R362" i="2"/>
  <c r="P362" i="2"/>
  <c r="BK362" i="2"/>
  <c r="J362" i="2"/>
  <c r="BI361" i="2"/>
  <c r="BH361" i="2"/>
  <c r="BG361" i="2"/>
  <c r="BF361" i="2"/>
  <c r="T361" i="2"/>
  <c r="R361" i="2"/>
  <c r="P361" i="2"/>
  <c r="BK361" i="2"/>
  <c r="J361" i="2"/>
  <c r="BE361" i="2" s="1"/>
  <c r="BI360" i="2"/>
  <c r="BH360" i="2"/>
  <c r="BG360" i="2"/>
  <c r="BF360" i="2"/>
  <c r="BE360" i="2"/>
  <c r="T360" i="2"/>
  <c r="R360" i="2"/>
  <c r="P360" i="2"/>
  <c r="BK360" i="2"/>
  <c r="J360" i="2"/>
  <c r="BI356" i="2"/>
  <c r="BH356" i="2"/>
  <c r="BG356" i="2"/>
  <c r="BF356" i="2"/>
  <c r="BE356" i="2"/>
  <c r="T356" i="2"/>
  <c r="R356" i="2"/>
  <c r="P356" i="2"/>
  <c r="BK356" i="2"/>
  <c r="J356" i="2"/>
  <c r="BI354" i="2"/>
  <c r="BH354" i="2"/>
  <c r="BG354" i="2"/>
  <c r="BF354" i="2"/>
  <c r="BE354" i="2"/>
  <c r="T354" i="2"/>
  <c r="R354" i="2"/>
  <c r="P354" i="2"/>
  <c r="BK354" i="2"/>
  <c r="J354" i="2"/>
  <c r="BI349" i="2"/>
  <c r="BH349" i="2"/>
  <c r="BG349" i="2"/>
  <c r="BF349" i="2"/>
  <c r="BE349" i="2"/>
  <c r="T349" i="2"/>
  <c r="R349" i="2"/>
  <c r="P349" i="2"/>
  <c r="BK349" i="2"/>
  <c r="J349" i="2"/>
  <c r="BI345" i="2"/>
  <c r="BH345" i="2"/>
  <c r="BG345" i="2"/>
  <c r="BF345" i="2"/>
  <c r="BE345" i="2"/>
  <c r="T345" i="2"/>
  <c r="R345" i="2"/>
  <c r="P345" i="2"/>
  <c r="BK345" i="2"/>
  <c r="J345" i="2"/>
  <c r="BI341" i="2"/>
  <c r="BH341" i="2"/>
  <c r="BG341" i="2"/>
  <c r="BF341" i="2"/>
  <c r="BE341" i="2"/>
  <c r="T341" i="2"/>
  <c r="R341" i="2"/>
  <c r="P341" i="2"/>
  <c r="BK341" i="2"/>
  <c r="J341" i="2"/>
  <c r="BI337" i="2"/>
  <c r="BH337" i="2"/>
  <c r="BG337" i="2"/>
  <c r="BF337" i="2"/>
  <c r="BE337" i="2"/>
  <c r="T337" i="2"/>
  <c r="R337" i="2"/>
  <c r="P337" i="2"/>
  <c r="BK337" i="2"/>
  <c r="J337" i="2"/>
  <c r="BI333" i="2"/>
  <c r="BH333" i="2"/>
  <c r="BG333" i="2"/>
  <c r="BF333" i="2"/>
  <c r="BE333" i="2"/>
  <c r="T333" i="2"/>
  <c r="R333" i="2"/>
  <c r="P333" i="2"/>
  <c r="BK333" i="2"/>
  <c r="J333" i="2"/>
  <c r="BI329" i="2"/>
  <c r="BH329" i="2"/>
  <c r="BG329" i="2"/>
  <c r="BF329" i="2"/>
  <c r="BE329" i="2"/>
  <c r="T329" i="2"/>
  <c r="R329" i="2"/>
  <c r="P329" i="2"/>
  <c r="BK329" i="2"/>
  <c r="J329" i="2"/>
  <c r="BI324" i="2"/>
  <c r="BH324" i="2"/>
  <c r="BG324" i="2"/>
  <c r="BF324" i="2"/>
  <c r="BE324" i="2"/>
  <c r="T324" i="2"/>
  <c r="R324" i="2"/>
  <c r="P324" i="2"/>
  <c r="BK324" i="2"/>
  <c r="J324" i="2"/>
  <c r="BI320" i="2"/>
  <c r="BH320" i="2"/>
  <c r="BG320" i="2"/>
  <c r="BF320" i="2"/>
  <c r="BE320" i="2"/>
  <c r="T320" i="2"/>
  <c r="R320" i="2"/>
  <c r="P320" i="2"/>
  <c r="BK320" i="2"/>
  <c r="J320" i="2"/>
  <c r="BI316" i="2"/>
  <c r="BH316" i="2"/>
  <c r="BG316" i="2"/>
  <c r="BF316" i="2"/>
  <c r="BE316" i="2"/>
  <c r="T316" i="2"/>
  <c r="R316" i="2"/>
  <c r="P316" i="2"/>
  <c r="BK316" i="2"/>
  <c r="J316" i="2"/>
  <c r="BI312" i="2"/>
  <c r="BH312" i="2"/>
  <c r="BG312" i="2"/>
  <c r="BF312" i="2"/>
  <c r="BE312" i="2"/>
  <c r="T312" i="2"/>
  <c r="R312" i="2"/>
  <c r="P312" i="2"/>
  <c r="BK312" i="2"/>
  <c r="J312" i="2"/>
  <c r="BI302" i="2"/>
  <c r="BH302" i="2"/>
  <c r="BG302" i="2"/>
  <c r="BF302" i="2"/>
  <c r="BE302" i="2"/>
  <c r="T302" i="2"/>
  <c r="R302" i="2"/>
  <c r="P302" i="2"/>
  <c r="BK302" i="2"/>
  <c r="J302" i="2"/>
  <c r="BI298" i="2"/>
  <c r="BH298" i="2"/>
  <c r="BG298" i="2"/>
  <c r="BF298" i="2"/>
  <c r="BE298" i="2"/>
  <c r="T298" i="2"/>
  <c r="R298" i="2"/>
  <c r="P298" i="2"/>
  <c r="BK298" i="2"/>
  <c r="J298" i="2"/>
  <c r="BI292" i="2"/>
  <c r="BH292" i="2"/>
  <c r="BG292" i="2"/>
  <c r="BF292" i="2"/>
  <c r="BE292" i="2"/>
  <c r="T292" i="2"/>
  <c r="R292" i="2"/>
  <c r="P292" i="2"/>
  <c r="BK292" i="2"/>
  <c r="J292" i="2"/>
  <c r="BI288" i="2"/>
  <c r="BH288" i="2"/>
  <c r="BG288" i="2"/>
  <c r="BF288" i="2"/>
  <c r="BE288" i="2"/>
  <c r="T288" i="2"/>
  <c r="R288" i="2"/>
  <c r="P288" i="2"/>
  <c r="BK288" i="2"/>
  <c r="J288" i="2"/>
  <c r="BI282" i="2"/>
  <c r="BH282" i="2"/>
  <c r="BG282" i="2"/>
  <c r="BF282" i="2"/>
  <c r="BE282" i="2"/>
  <c r="T282" i="2"/>
  <c r="R282" i="2"/>
  <c r="P282" i="2"/>
  <c r="BK282" i="2"/>
  <c r="J282" i="2"/>
  <c r="BI276" i="2"/>
  <c r="BH276" i="2"/>
  <c r="BG276" i="2"/>
  <c r="BF276" i="2"/>
  <c r="BE276" i="2"/>
  <c r="T276" i="2"/>
  <c r="R276" i="2"/>
  <c r="P276" i="2"/>
  <c r="BK276" i="2"/>
  <c r="J276" i="2"/>
  <c r="BI272" i="2"/>
  <c r="BH272" i="2"/>
  <c r="BG272" i="2"/>
  <c r="BF272" i="2"/>
  <c r="BE272" i="2"/>
  <c r="T272" i="2"/>
  <c r="R272" i="2"/>
  <c r="P272" i="2"/>
  <c r="BK272" i="2"/>
  <c r="J272" i="2"/>
  <c r="BI268" i="2"/>
  <c r="BH268" i="2"/>
  <c r="BG268" i="2"/>
  <c r="BF268" i="2"/>
  <c r="BE268" i="2"/>
  <c r="T268" i="2"/>
  <c r="T267" i="2" s="1"/>
  <c r="R268" i="2"/>
  <c r="R267" i="2" s="1"/>
  <c r="P268" i="2"/>
  <c r="P267" i="2" s="1"/>
  <c r="BK268" i="2"/>
  <c r="BK267" i="2" s="1"/>
  <c r="J267" i="2" s="1"/>
  <c r="J59" i="2" s="1"/>
  <c r="J268" i="2"/>
  <c r="BI260" i="2"/>
  <c r="BH260" i="2"/>
  <c r="BG260" i="2"/>
  <c r="BF260" i="2"/>
  <c r="T260" i="2"/>
  <c r="R260" i="2"/>
  <c r="P260" i="2"/>
  <c r="BK260" i="2"/>
  <c r="J260" i="2"/>
  <c r="BE260" i="2" s="1"/>
  <c r="BI254" i="2"/>
  <c r="BH254" i="2"/>
  <c r="BG254" i="2"/>
  <c r="BF254" i="2"/>
  <c r="T254" i="2"/>
  <c r="R254" i="2"/>
  <c r="P254" i="2"/>
  <c r="BK254" i="2"/>
  <c r="J254" i="2"/>
  <c r="BE254" i="2" s="1"/>
  <c r="BI248" i="2"/>
  <c r="BH248" i="2"/>
  <c r="BG248" i="2"/>
  <c r="BF248" i="2"/>
  <c r="T248" i="2"/>
  <c r="R248" i="2"/>
  <c r="P248" i="2"/>
  <c r="BK248" i="2"/>
  <c r="J248" i="2"/>
  <c r="BE248" i="2" s="1"/>
  <c r="BI242" i="2"/>
  <c r="BH242" i="2"/>
  <c r="BG242" i="2"/>
  <c r="BF242" i="2"/>
  <c r="T242" i="2"/>
  <c r="R242" i="2"/>
  <c r="P242" i="2"/>
  <c r="BK242" i="2"/>
  <c r="J242" i="2"/>
  <c r="BE242" i="2" s="1"/>
  <c r="BI232" i="2"/>
  <c r="BH232" i="2"/>
  <c r="BG232" i="2"/>
  <c r="BF232" i="2"/>
  <c r="T232" i="2"/>
  <c r="R232" i="2"/>
  <c r="P232" i="2"/>
  <c r="BK232" i="2"/>
  <c r="J232" i="2"/>
  <c r="BE232" i="2" s="1"/>
  <c r="BI226" i="2"/>
  <c r="BH226" i="2"/>
  <c r="BG226" i="2"/>
  <c r="BF226" i="2"/>
  <c r="T226" i="2"/>
  <c r="R226" i="2"/>
  <c r="P226" i="2"/>
  <c r="BK226" i="2"/>
  <c r="J226" i="2"/>
  <c r="BE226" i="2" s="1"/>
  <c r="BI211" i="2"/>
  <c r="BH211" i="2"/>
  <c r="BG211" i="2"/>
  <c r="BF211" i="2"/>
  <c r="T211" i="2"/>
  <c r="R211" i="2"/>
  <c r="P211" i="2"/>
  <c r="BK211" i="2"/>
  <c r="J211" i="2"/>
  <c r="BE211" i="2" s="1"/>
  <c r="BI197" i="2"/>
  <c r="BH197" i="2"/>
  <c r="BG197" i="2"/>
  <c r="BF197" i="2"/>
  <c r="T197" i="2"/>
  <c r="R197" i="2"/>
  <c r="P197" i="2"/>
  <c r="BK197" i="2"/>
  <c r="J197" i="2"/>
  <c r="BE197" i="2" s="1"/>
  <c r="BI183" i="2"/>
  <c r="BH183" i="2"/>
  <c r="BG183" i="2"/>
  <c r="BF183" i="2"/>
  <c r="T183" i="2"/>
  <c r="R183" i="2"/>
  <c r="P183" i="2"/>
  <c r="BK183" i="2"/>
  <c r="J183" i="2"/>
  <c r="BE183" i="2" s="1"/>
  <c r="BI168" i="2"/>
  <c r="BH168" i="2"/>
  <c r="BG168" i="2"/>
  <c r="BF168" i="2"/>
  <c r="T168" i="2"/>
  <c r="R168" i="2"/>
  <c r="P168" i="2"/>
  <c r="BK168" i="2"/>
  <c r="J168" i="2"/>
  <c r="BE168" i="2" s="1"/>
  <c r="BI154" i="2"/>
  <c r="BH154" i="2"/>
  <c r="BG154" i="2"/>
  <c r="BF154" i="2"/>
  <c r="T154" i="2"/>
  <c r="R154" i="2"/>
  <c r="P154" i="2"/>
  <c r="BK154" i="2"/>
  <c r="J154" i="2"/>
  <c r="BE154" i="2" s="1"/>
  <c r="BI140" i="2"/>
  <c r="BH140" i="2"/>
  <c r="BG140" i="2"/>
  <c r="BF140" i="2"/>
  <c r="T140" i="2"/>
  <c r="R140" i="2"/>
  <c r="P140" i="2"/>
  <c r="BK140" i="2"/>
  <c r="J140" i="2"/>
  <c r="BE140" i="2" s="1"/>
  <c r="BI126" i="2"/>
  <c r="BH126" i="2"/>
  <c r="BG126" i="2"/>
  <c r="BF126" i="2"/>
  <c r="T126" i="2"/>
  <c r="R126" i="2"/>
  <c r="P126" i="2"/>
  <c r="BK126" i="2"/>
  <c r="J126" i="2"/>
  <c r="BE126" i="2" s="1"/>
  <c r="BI122" i="2"/>
  <c r="BH122" i="2"/>
  <c r="BG122" i="2"/>
  <c r="BF122" i="2"/>
  <c r="T122" i="2"/>
  <c r="R122" i="2"/>
  <c r="P122" i="2"/>
  <c r="BK122" i="2"/>
  <c r="J122" i="2"/>
  <c r="BE122" i="2" s="1"/>
  <c r="BI114" i="2"/>
  <c r="BH114" i="2"/>
  <c r="BG114" i="2"/>
  <c r="BF114" i="2"/>
  <c r="T114" i="2"/>
  <c r="R114" i="2"/>
  <c r="P114" i="2"/>
  <c r="BK114" i="2"/>
  <c r="J114" i="2"/>
  <c r="BE114" i="2" s="1"/>
  <c r="BI106" i="2"/>
  <c r="BH106" i="2"/>
  <c r="BG106" i="2"/>
  <c r="BF106" i="2"/>
  <c r="T106" i="2"/>
  <c r="R106" i="2"/>
  <c r="P106" i="2"/>
  <c r="BK106" i="2"/>
  <c r="J106" i="2"/>
  <c r="BE106" i="2" s="1"/>
  <c r="BI98" i="2"/>
  <c r="BH98" i="2"/>
  <c r="BG98" i="2"/>
  <c r="BF98" i="2"/>
  <c r="T98" i="2"/>
  <c r="R98" i="2"/>
  <c r="P98" i="2"/>
  <c r="BK98" i="2"/>
  <c r="J98" i="2"/>
  <c r="BE98" i="2" s="1"/>
  <c r="BI92" i="2"/>
  <c r="BH92" i="2"/>
  <c r="BG92" i="2"/>
  <c r="BF92" i="2"/>
  <c r="BE92" i="2"/>
  <c r="T92" i="2"/>
  <c r="R92" i="2"/>
  <c r="P92" i="2"/>
  <c r="BK92" i="2"/>
  <c r="J92" i="2"/>
  <c r="BI88" i="2"/>
  <c r="F34" i="2" s="1"/>
  <c r="BD52" i="1" s="1"/>
  <c r="BD51" i="1" s="1"/>
  <c r="W30" i="1" s="1"/>
  <c r="BH88" i="2"/>
  <c r="F33" i="2" s="1"/>
  <c r="BC52" i="1" s="1"/>
  <c r="BG88" i="2"/>
  <c r="F32" i="2" s="1"/>
  <c r="BB52" i="1" s="1"/>
  <c r="BB51" i="1" s="1"/>
  <c r="BF88" i="2"/>
  <c r="F31" i="2" s="1"/>
  <c r="BA52" i="1" s="1"/>
  <c r="BA51" i="1" s="1"/>
  <c r="T88" i="2"/>
  <c r="T87" i="2" s="1"/>
  <c r="R88" i="2"/>
  <c r="R87" i="2" s="1"/>
  <c r="R86" i="2" s="1"/>
  <c r="P88" i="2"/>
  <c r="P87" i="2" s="1"/>
  <c r="P86" i="2" s="1"/>
  <c r="P85" i="2" s="1"/>
  <c r="AU52" i="1" s="1"/>
  <c r="BK88" i="2"/>
  <c r="BK87" i="2" s="1"/>
  <c r="J88" i="2"/>
  <c r="BE88" i="2" s="1"/>
  <c r="J81" i="2"/>
  <c r="F81" i="2"/>
  <c r="F79" i="2"/>
  <c r="E77" i="2"/>
  <c r="J51" i="2"/>
  <c r="F51" i="2"/>
  <c r="F49" i="2"/>
  <c r="E47" i="2"/>
  <c r="E45" i="2"/>
  <c r="J18" i="2"/>
  <c r="E18" i="2"/>
  <c r="F52" i="2" s="1"/>
  <c r="J17" i="2"/>
  <c r="J12" i="2"/>
  <c r="J49" i="2" s="1"/>
  <c r="E7" i="2"/>
  <c r="E75" i="2" s="1"/>
  <c r="AS51" i="1"/>
  <c r="L47" i="1"/>
  <c r="AM46" i="1"/>
  <c r="L46" i="1"/>
  <c r="AM44" i="1"/>
  <c r="L44" i="1"/>
  <c r="L42" i="1"/>
  <c r="L41" i="1"/>
  <c r="J146" i="3" l="1"/>
  <c r="J65" i="3" s="1"/>
  <c r="BK145" i="3"/>
  <c r="J145" i="3" s="1"/>
  <c r="J64" i="3" s="1"/>
  <c r="BC51" i="1"/>
  <c r="BK403" i="2"/>
  <c r="J403" i="2" s="1"/>
  <c r="J62" i="2" s="1"/>
  <c r="J404" i="2"/>
  <c r="J63" i="2" s="1"/>
  <c r="J30" i="3"/>
  <c r="AV53" i="1" s="1"/>
  <c r="AT53" i="1" s="1"/>
  <c r="F30" i="3"/>
  <c r="AZ53" i="1" s="1"/>
  <c r="W28" i="1"/>
  <c r="AX51" i="1"/>
  <c r="T86" i="2"/>
  <c r="T85" i="2" s="1"/>
  <c r="BK87" i="3"/>
  <c r="J88" i="3"/>
  <c r="J58" i="3" s="1"/>
  <c r="J94" i="3"/>
  <c r="J60" i="3" s="1"/>
  <c r="BK93" i="3"/>
  <c r="J93" i="3" s="1"/>
  <c r="J59" i="3" s="1"/>
  <c r="J30" i="2"/>
  <c r="AV52" i="1" s="1"/>
  <c r="F30" i="2"/>
  <c r="AZ52" i="1" s="1"/>
  <c r="AZ51" i="1" s="1"/>
  <c r="BK86" i="2"/>
  <c r="J87" i="2"/>
  <c r="J58" i="2" s="1"/>
  <c r="AW51" i="1"/>
  <c r="AK27" i="1" s="1"/>
  <c r="W27" i="1"/>
  <c r="R403" i="2"/>
  <c r="R85" i="2" s="1"/>
  <c r="P93" i="3"/>
  <c r="P86" i="3" s="1"/>
  <c r="AU53" i="1" s="1"/>
  <c r="AU51" i="1" s="1"/>
  <c r="T145" i="3"/>
  <c r="T86" i="3" s="1"/>
  <c r="J31" i="2"/>
  <c r="AW52" i="1" s="1"/>
  <c r="E76" i="3"/>
  <c r="J31" i="3"/>
  <c r="AW53" i="1" s="1"/>
  <c r="F82" i="2"/>
  <c r="J79" i="2"/>
  <c r="W26" i="1" l="1"/>
  <c r="AV51" i="1"/>
  <c r="AT52" i="1"/>
  <c r="J87" i="3"/>
  <c r="J57" i="3" s="1"/>
  <c r="BK86" i="3"/>
  <c r="J86" i="3" s="1"/>
  <c r="J86" i="2"/>
  <c r="J57" i="2" s="1"/>
  <c r="BK85" i="2"/>
  <c r="J85" i="2" s="1"/>
  <c r="W29" i="1"/>
  <c r="AY51" i="1"/>
  <c r="J56" i="2" l="1"/>
  <c r="J27" i="2"/>
  <c r="AT51" i="1"/>
  <c r="AK26" i="1"/>
  <c r="J56" i="3"/>
  <c r="J27" i="3"/>
  <c r="AG53" i="1" l="1"/>
  <c r="AN53" i="1" s="1"/>
  <c r="J36" i="3"/>
  <c r="J36" i="2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<sst xmlns="http://schemas.openxmlformats.org/spreadsheetml/2006/main" count="5561" uniqueCount="829">
  <si>
    <t>Export VZ</t>
  </si>
  <si>
    <t>List obsahuje:</t>
  </si>
  <si>
    <t>3.0</t>
  </si>
  <si>
    <t>ZAMOK</t>
  </si>
  <si>
    <t>False</t>
  </si>
  <si>
    <t>{356b5d25-ef73-45f3-8494-b41f9bb125a3}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</si>
  <si>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</si>
  <si>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</si>
  <si>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</si>
  <si>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</si>
  <si>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</si>
  <si>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</si>
  <si>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</si>
  <si>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</si>
  <si>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20162210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</si>
  <si>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</si>
  <si>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</si>
  <si>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ORANŽOVÝ PŘECHOD - Bezpečnost a ochrana dětí a mládeže ve městě Veltrusy</t>
  </si>
  <si>
    <t>0,1</t>
  </si>
  <si>
    <t>KSO:</t>
  </si>
  <si>
    <t/>
  </si>
  <si>
    <t>CC-CZ:</t>
  </si>
  <si>
    <t>1</t>
  </si>
  <si>
    <t>Místo:</t>
  </si>
  <si>
    <t>k.ú. Veltrusy</t>
  </si>
  <si>
    <t>Datum:</t>
  </si>
  <si>
    <t>12.8.2016</t>
  </si>
  <si>
    <t>10</t>
  </si>
  <si>
    <t>100</t>
  </si>
  <si>
    <t>Zadavatel:</t>
  </si>
  <si>
    <t>IČ:</t>
  </si>
  <si>
    <t>00237272</t>
  </si>
  <si>
    <t>Město Veltrusy</t>
  </si>
  <si>
    <t>DIČ:</t>
  </si>
  <si>
    <t>Uchazeč:</t>
  </si>
  <si>
    <t>Vyplň údaj</t>
  </si>
  <si>
    <t>Projektant:</t>
  </si>
  <si>
    <t>11288884</t>
  </si>
  <si>
    <t xml:space="preserve"> Ing.arch. Jiří Hánl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</si>
  <si>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</si>
  <si>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</si>
  <si>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</si>
  <si>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</si>
  <si>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</si>
  <si>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</si>
  <si>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</si>
  <si>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</si>
  <si>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</si>
  <si>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</si>
  <si>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</si>
  <si>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</si>
  <si>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</si>
  <si>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</si>
  <si>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</si>
  <si>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</si>
  <si>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</si>
  <si>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</si>
  <si>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</si>
  <si>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</si>
  <si>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</si>
  <si>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</si>
  <si>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</si>
  <si>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</si>
  <si>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</si>
  <si>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</si>
  <si>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</si>
  <si>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</si>
  <si>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</si>
  <si>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</si>
  <si>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</si>
  <si>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</si>
  <si>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</si>
  <si>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</si>
  <si>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</si>
  <si>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</si>
  <si>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</si>
  <si>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</si>
  <si>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</si>
  <si>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</si>
  <si>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</si>
  <si>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SO 01 Přechod pro chodce</t>
  </si>
  <si>
    <t>STA</t>
  </si>
  <si>
    <t>{440738e3-f8e5-46c0-9904-3c423612ee51}</t>
  </si>
  <si>
    <t>2</t>
  </si>
  <si>
    <t>02</t>
  </si>
  <si>
    <t>SO 02 Úprava veřejného osvětlení (přechod)</t>
  </si>
  <si>
    <t>{55e6f949-a0e8-492e-831c-8310c8d6ff0d}</t>
  </si>
  <si>
    <t>Zpět na list:</t>
  </si>
  <si>
    <t>KRYCÍ LIST SOUPISU</t>
  </si>
  <si>
    <t>Objekt:</t>
  </si>
  <si>
    <t>01 - SO 01 Přechod pro chodce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</si>
  <si>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</si>
  <si>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</si>
  <si>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</si>
  <si>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</si>
  <si>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</si>
  <si>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</si>
  <si>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</si>
  <si>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</si>
  <si>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</si>
  <si>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</si>
  <si>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</si>
  <si>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</si>
  <si>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</si>
  <si>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</si>
  <si>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</si>
  <si>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</si>
  <si>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</si>
  <si>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</si>
  <si>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</si>
  <si>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</si>
  <si>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</si>
  <si>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</si>
  <si>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</si>
  <si>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</si>
  <si>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</si>
  <si>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</si>
  <si>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</si>
  <si>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</si>
  <si>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</si>
  <si>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</si>
  <si>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</si>
  <si>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</si>
  <si>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</si>
  <si>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113106023</t>
  </si>
  <si>
    <t>Rozebrání dlažeb při překopech inženýrských sítí plochy do 15 m2 s přemístěním hmot na skládku na vzdálenost do 3 m nebo s naložením na dopravní prostředek komunikací pro pěší s ložem z kameniva nebo živice a s výplní spár ze zámkové dlažby</t>
  </si>
  <si>
    <t>m2</t>
  </si>
  <si>
    <t>CS ÚRS 2016 02</t>
  </si>
  <si>
    <t>4</t>
  </si>
  <si>
    <t>-1049537539</t>
  </si>
  <si>
    <t>VV</t>
  </si>
  <si>
    <t>13,00</t>
  </si>
  <si>
    <t>Mezisoučet</t>
  </si>
  <si>
    <t>3</t>
  </si>
  <si>
    <t>Součet</t>
  </si>
  <si>
    <t>113107012</t>
  </si>
  <si>
    <t>Odstranění podkladů nebo krytů při překopech inženýrských sítí v ploše jednotlivě do 15 m2 s přemístěním hmot na skládku ve vzdálenosti do 3 m nebo s naložením na dopravní prostředek z kameniva těženého, o tl. vrstvy přes 100 do 200 mm</t>
  </si>
  <si>
    <t>1214567583</t>
  </si>
  <si>
    <t>4,00</t>
  </si>
  <si>
    <t>113107042</t>
  </si>
  <si>
    <t>Odstranění podkladů nebo krytů při překopech inženýrských sítí v ploše jednotlivě do 15 m2 s přemístěním hmot na skládku ve vzdálenosti do 3 m nebo s naložením na dopravní prostředek živičných, o tl. vrstvy přes 50 do 100 mm</t>
  </si>
  <si>
    <t>-923148061</t>
  </si>
  <si>
    <t>Mezisoučet - stávající podklad</t>
  </si>
  <si>
    <t>21,00</t>
  </si>
  <si>
    <t>Mezisoučet - skladba A</t>
  </si>
  <si>
    <t>10,50</t>
  </si>
  <si>
    <t>Mezisoučet - skladba C</t>
  </si>
  <si>
    <t>113107172</t>
  </si>
  <si>
    <t>Odstranění podkladů nebo krytů s přemístěním hmot na skládku na vzdálenost do 20 m nebo s naložením na dopravní prostředek v ploše jednotlivě přes 50 m2 do 200 m2 z betonu prostého, o tl. vrstvy přes 150 do 300 mm</t>
  </si>
  <si>
    <t>956082799</t>
  </si>
  <si>
    <t>51,00*0,30</t>
  </si>
  <si>
    <t>Mezisoučet - skladba F</t>
  </si>
  <si>
    <t>5</t>
  </si>
  <si>
    <t>113154114</t>
  </si>
  <si>
    <t>Frézování živičného podkladu nebo krytu s naložením na dopravní prostředek plochy do 500 m2 bez překážek v trase pruhu šířky do 0,5 m, tloušťky vrstvy 100 mm</t>
  </si>
  <si>
    <t>181188239</t>
  </si>
  <si>
    <t>6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</si>
  <si>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</si>
  <si>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</si>
  <si>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</si>
  <si>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-102521491</t>
  </si>
  <si>
    <t>10,00</t>
  </si>
  <si>
    <t>7</t>
  </si>
  <si>
    <t>122202201</t>
  </si>
  <si>
    <t>Odkopávky a prokopávky nezapažené pro silnice s přemístěním výkopku v příčných profilech na vzdálenost do 15 m nebo s naložením na dopravní prostředek v hornině tř. 3 do 100 m3</t>
  </si>
  <si>
    <t>m3</t>
  </si>
  <si>
    <t>1254465657</t>
  </si>
  <si>
    <t>21,00*0,95</t>
  </si>
  <si>
    <t>(24,00+7,50)*0,49</t>
  </si>
  <si>
    <t>Mezisoučet - skladba B</t>
  </si>
  <si>
    <t>10,50*0,63</t>
  </si>
  <si>
    <t>4,50*0,38</t>
  </si>
  <si>
    <t>Mezisoučet - skladba D</t>
  </si>
  <si>
    <t>20,00*0,38</t>
  </si>
  <si>
    <t>Mezisoučet - skladba E</t>
  </si>
  <si>
    <t>51,00*0,30*0,65</t>
  </si>
  <si>
    <t>8</t>
  </si>
  <si>
    <t>122202209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</si>
  <si>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</si>
  <si>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1356492957</t>
  </si>
  <si>
    <t>9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</si>
  <si>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</si>
  <si>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</si>
  <si>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-106642866</t>
  </si>
  <si>
    <t>166101101</t>
  </si>
  <si>
    <t>Přehození neulehlého výkopku z horniny tř. 1 až 4</t>
  </si>
  <si>
    <t>-1284968590</t>
  </si>
  <si>
    <t>61,255*0,5 'Přepočtené koeficientem množství</t>
  </si>
  <si>
    <t>11</t>
  </si>
  <si>
    <t>167101101</t>
  </si>
  <si>
    <t>Nakládání, skládání a překládání neulehlého výkopku nebo sypaniny nakládání, množství do 100 m3, z hornin tř. 1 až 4</t>
  </si>
  <si>
    <t>-1877117968</t>
  </si>
  <si>
    <t>12</t>
  </si>
  <si>
    <t>171201201</t>
  </si>
  <si>
    <t>Uložení sypaniny na skládky</t>
  </si>
  <si>
    <t>668808074</t>
  </si>
  <si>
    <t>13</t>
  </si>
  <si>
    <t>171201211</t>
  </si>
  <si>
    <t>Uložení sypaniny poplatek za uložení sypaniny na skládce (skládkovné)</t>
  </si>
  <si>
    <t>t</t>
  </si>
  <si>
    <t>-1456948734</t>
  </si>
  <si>
    <t>61,255*1,85 'Přepočtené koeficientem množství</t>
  </si>
  <si>
    <t>14</t>
  </si>
  <si>
    <t>181102301</t>
  </si>
  <si>
    <t>Úprava pláně na stavbách dálnic v zářezech mimo skalních bez zhutnění</t>
  </si>
  <si>
    <t>194160515</t>
  </si>
  <si>
    <t>20,00</t>
  </si>
  <si>
    <t>4,50</t>
  </si>
  <si>
    <t>181102302</t>
  </si>
  <si>
    <t>Úprava pláně na stavbách dálnic v zářezech mimo skalních se zhutněním</t>
  </si>
  <si>
    <t>-1166573000</t>
  </si>
  <si>
    <t>24,00+7,50</t>
  </si>
  <si>
    <t>16</t>
  </si>
  <si>
    <t>181301105</t>
  </si>
  <si>
    <t>Rozprostření a urovnání ornice v rovině nebo ve svahu sklonu do 1 : 5 při souvislé ploše do 500m2, tl. vrstvy přes 250 do 300 mm</t>
  </si>
  <si>
    <t>CS ÚRS 2010 01</t>
  </si>
  <si>
    <t>-1295137059</t>
  </si>
  <si>
    <t>17</t>
  </si>
  <si>
    <t>M</t>
  </si>
  <si>
    <t>103715000</t>
  </si>
  <si>
    <t>hnojiva humusová substrát zahradnický B      VL</t>
  </si>
  <si>
    <t>-1490740191</t>
  </si>
  <si>
    <t>20,00*0,30</t>
  </si>
  <si>
    <t>4,50*0,30</t>
  </si>
  <si>
    <t>18</t>
  </si>
  <si>
    <t>181411131</t>
  </si>
  <si>
    <t>Založení trávníku na půdě předem připravené plochy do 1000 m2 výsevem včetně utažení parkového v rovině nebo na svahu do 1:5</t>
  </si>
  <si>
    <t>46401650</t>
  </si>
  <si>
    <t>19</t>
  </si>
  <si>
    <t>005724100</t>
  </si>
  <si>
    <t>osivo směs travní parková</t>
  </si>
  <si>
    <t>kg</t>
  </si>
  <si>
    <t>537684605</t>
  </si>
  <si>
    <t>24,5*0,025 'Přepočtené koeficientem množství</t>
  </si>
  <si>
    <t>Komunikace pozemní</t>
  </si>
  <si>
    <t>20</t>
  </si>
  <si>
    <t>561081211</t>
  </si>
  <si>
    <t>Zřízení podkladu ze zeminy upravené hydraulickými pojivy cementem s přísadami na bázi zeolitů a minerálů (materiál ve specifikaci) s rozprostřením, promísením, vlhčením, zhutněním a ošetřením vodou plochy do 1 000 m2, tloušťka po zhutnění přes 450 do 500 mm</t>
  </si>
  <si>
    <t>-1585752434</t>
  </si>
  <si>
    <t>585221490</t>
  </si>
  <si>
    <t>cement struskoportlandský 32,5 MPa, pro agresivní prostředí vod VL</t>
  </si>
  <si>
    <t>-1857638690</t>
  </si>
  <si>
    <t>(21,00*0,50)*0,175</t>
  </si>
  <si>
    <t>22</t>
  </si>
  <si>
    <t>564211111</t>
  </si>
  <si>
    <t>Podklad nebo podsyp ze štěrkopísku ŠP s rozprostřením, vlhčením a zhutněním, po zhutnění tl. 50 mm</t>
  </si>
  <si>
    <t>-2085407447</t>
  </si>
  <si>
    <t>23</t>
  </si>
  <si>
    <t>564801111</t>
  </si>
  <si>
    <t>Podklad ze štěrkodrti ŠD s rozprostřením a zhutněním, po zhutnění tl. 30 mm</t>
  </si>
  <si>
    <t>-765680683</t>
  </si>
  <si>
    <t>24</t>
  </si>
  <si>
    <t>564811111</t>
  </si>
  <si>
    <t>Podklad ze štěrkodrti ŠD s rozprostřením a zhutněním, po zhutnění tl. 50 mm</t>
  </si>
  <si>
    <t>-1871106656</t>
  </si>
  <si>
    <t>25</t>
  </si>
  <si>
    <t>564831111</t>
  </si>
  <si>
    <t>Podklad ze štěrkodrti ŠD s rozprostřením a zhutněním, po zhutnění tl. 100 mm</t>
  </si>
  <si>
    <t>773723069</t>
  </si>
  <si>
    <t>26</t>
  </si>
  <si>
    <t>564851111</t>
  </si>
  <si>
    <t>Podklad ze štěrkodrti ŠD s rozprostřením a zhutněním, po zhutnění tl. 150 mm</t>
  </si>
  <si>
    <t>-809279186</t>
  </si>
  <si>
    <t>27</t>
  </si>
  <si>
    <t>564871111</t>
  </si>
  <si>
    <t>Podklad ze štěrkodrti ŠD s rozprostřením a zhutněním, po zhutnění tl. 250 mm</t>
  </si>
  <si>
    <t>-1468152333</t>
  </si>
  <si>
    <t>28</t>
  </si>
  <si>
    <t>565135111</t>
  </si>
  <si>
    <t>Asfaltový beton vrstva podkladní ACP 16 (obalované kamenivo střednězrnné - OKS) s rozprostřením a zhutněním v pruhu šířky do 3 m, po zhutnění tl. 50 mm</t>
  </si>
  <si>
    <t>-243923872</t>
  </si>
  <si>
    <t>29</t>
  </si>
  <si>
    <t>566901172</t>
  </si>
  <si>
    <t>Vyspravení podkladu po překopech inženýrských sítí plochy do 15 m2 s rozprostřením a zhutněním směsí zpevněnou cementem SC C 20/25 (PB I) tl. 150 mm</t>
  </si>
  <si>
    <t>-862284761</t>
  </si>
  <si>
    <t>30</t>
  </si>
  <si>
    <t>591111111</t>
  </si>
  <si>
    <t>Kladení dlažby z kostek s provedením lože do tl. 50 mm, s vyplněním spár, s dvojím beraněním a se smetením přebytečného materiálu na krajnici velkých z kamene, do lože z kameniva těženého</t>
  </si>
  <si>
    <t>1743420121</t>
  </si>
  <si>
    <t>31</t>
  </si>
  <si>
    <t>583801100</t>
  </si>
  <si>
    <t>kostka dlažební drobná, žula, I.jakost, velikost 10 cm</t>
  </si>
  <si>
    <t>482020307</t>
  </si>
  <si>
    <t>10,5*0,22 'Přepočtené koeficientem množství</t>
  </si>
  <si>
    <t>32</t>
  </si>
  <si>
    <t>599432111</t>
  </si>
  <si>
    <t>Vyplnění spár dlažby (přídlažby) z lomového kamene v jakémkoliv sklonu plochy a jakékoliv tloušťky kamenivem těženým</t>
  </si>
  <si>
    <t>-1672657475</t>
  </si>
  <si>
    <t>33</t>
  </si>
  <si>
    <t>631362021</t>
  </si>
  <si>
    <t>Výztuž mazanin ze svařovaných sítí z drátů typu KARI</t>
  </si>
  <si>
    <t>-1951908395</t>
  </si>
  <si>
    <t>2*32,39/1000</t>
  </si>
  <si>
    <t>34</t>
  </si>
  <si>
    <t>573231111</t>
  </si>
  <si>
    <t>Postřik spojovací PS bez posypu kamenivem ze silniční emulze, v množství 0,70 kg/m2</t>
  </si>
  <si>
    <t>-21794487</t>
  </si>
  <si>
    <t>35</t>
  </si>
  <si>
    <t>577144131</t>
  </si>
  <si>
    <t>Asfaltový beton vrstva obrusná ACO 11 (ABS) s rozprostřením a se zhutněním z modifikovaného asfaltu v pruhu šířky do 3 m, po zhutnění tl. 50 mm</t>
  </si>
  <si>
    <t>-726384712</t>
  </si>
  <si>
    <t>36</t>
  </si>
  <si>
    <t>596211120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</si>
  <si>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do 50 m2</t>
  </si>
  <si>
    <t>-1923856286</t>
  </si>
  <si>
    <t>37</t>
  </si>
  <si>
    <t>592453292</t>
  </si>
  <si>
    <t>dlažba skladebná betonová - skladba 3 kamenů, okrová_x000D_
kámen č. 1 60x210x140 mm, kámen č. 2 60x140x140 mm, kámen č. 3 60x140x70 mm</t>
  </si>
  <si>
    <t>1616752771</t>
  </si>
  <si>
    <t>24,00</t>
  </si>
  <si>
    <t>24*1,05 'Přepočtené koeficientem množství</t>
  </si>
  <si>
    <t>38</t>
  </si>
  <si>
    <t>592452672</t>
  </si>
  <si>
    <t xml:space="preserve">dlažba skladebná betonová základní pro nevidomé 20 x 10 x 6 cm černá_x000D_
</t>
  </si>
  <si>
    <t>-1614966310</t>
  </si>
  <si>
    <t>7,5*1,05 'Přepočtené koeficientem množství</t>
  </si>
  <si>
    <t>39</t>
  </si>
  <si>
    <t>916131213</t>
  </si>
  <si>
    <t>Osazení silničního obrubníku betonového se zřízením lože, s vyplněním a zatřením spár cementovou maltou stojatého s boční opěrou z betonu prostého tř. C 12/15, do lože z betonu prostého téže značky</t>
  </si>
  <si>
    <t>1761959295</t>
  </si>
  <si>
    <t>51,00</t>
  </si>
  <si>
    <t>40</t>
  </si>
  <si>
    <t>592175040</t>
  </si>
  <si>
    <t>obrubník betonový přírodní, 100x15/12x25 cm</t>
  </si>
  <si>
    <t>kus</t>
  </si>
  <si>
    <t>830345484</t>
  </si>
  <si>
    <t>41</t>
  </si>
  <si>
    <t>592175050</t>
  </si>
  <si>
    <t>obrubník betonový půlka přírodní 50x15/12x25 cm</t>
  </si>
  <si>
    <t>1884328750</t>
  </si>
  <si>
    <t>42</t>
  </si>
  <si>
    <t>592175100</t>
  </si>
  <si>
    <t>obrubník betonový silniční nájezdový 100x15x15 cm</t>
  </si>
  <si>
    <t>-1127133913</t>
  </si>
  <si>
    <t>43</t>
  </si>
  <si>
    <t>592175110</t>
  </si>
  <si>
    <t>obrubník betonový silniční přechodový levý,pravý 100x15x15/25 cm</t>
  </si>
  <si>
    <t>-574241792</t>
  </si>
  <si>
    <t>44</t>
  </si>
  <si>
    <t>592175072</t>
  </si>
  <si>
    <t>obrubník betonový obloukový přírodní vnější r=100 cm, délka vnitřního oblouku 78 cm 78 x 15/12 x 25cm</t>
  </si>
  <si>
    <t>-415064301</t>
  </si>
  <si>
    <t>45</t>
  </si>
  <si>
    <t>592175080</t>
  </si>
  <si>
    <t>obrubník betonový obloukový přírodní vnější r=200 cm, délka vnějšího oblouku 78 cm 78x15/12x25cm</t>
  </si>
  <si>
    <t>72535603</t>
  </si>
  <si>
    <t>46</t>
  </si>
  <si>
    <t>592175232</t>
  </si>
  <si>
    <t>obrubník betonový 100x10x25 cm, přírodní</t>
  </si>
  <si>
    <t>1509615783</t>
  </si>
  <si>
    <t>47</t>
  </si>
  <si>
    <t>916991121</t>
  </si>
  <si>
    <t>Lože pod obrubníky, krajníky nebo obruby z dlažebních kostek z betonu prostého tř. C 16/20</t>
  </si>
  <si>
    <t>252099684</t>
  </si>
  <si>
    <t>51,00*0,30*0,10</t>
  </si>
  <si>
    <t>Ostatní konstrukce a práce, bourání</t>
  </si>
  <si>
    <t>48</t>
  </si>
  <si>
    <t>914111111</t>
  </si>
  <si>
    <t>Montáž svislé dopravní značky základní velikosti do 1 m2 objímkami na sloupky nebo konzoly</t>
  </si>
  <si>
    <t>707644371</t>
  </si>
  <si>
    <t>2,00</t>
  </si>
  <si>
    <t>Mezisoučet - nová - přechod</t>
  </si>
  <si>
    <t>1,00</t>
  </si>
  <si>
    <t>Mezisoučet - přesun</t>
  </si>
  <si>
    <t>49</t>
  </si>
  <si>
    <t>404442580</t>
  </si>
  <si>
    <t>značka dopravní svislá reflexní AL- 3M 500 x 700 mm</t>
  </si>
  <si>
    <t>1358488625</t>
  </si>
  <si>
    <t>50</t>
  </si>
  <si>
    <t>404442580M</t>
  </si>
  <si>
    <t>značka svislá - stávající - demontovaná</t>
  </si>
  <si>
    <t>-875091304</t>
  </si>
  <si>
    <t>51</t>
  </si>
  <si>
    <t>914511112</t>
  </si>
  <si>
    <t>Montáž sloupku dopravních značek délky do 3,5 m do hliníkové patky</t>
  </si>
  <si>
    <t>2063133805</t>
  </si>
  <si>
    <t>Mezisoučet - demontovaná přesun</t>
  </si>
  <si>
    <t>52</t>
  </si>
  <si>
    <t>404452570</t>
  </si>
  <si>
    <t>upínací svorka na sloupek D 70 mm</t>
  </si>
  <si>
    <t>494739298</t>
  </si>
  <si>
    <t>53</t>
  </si>
  <si>
    <t>404452300M</t>
  </si>
  <si>
    <t>sloupek značky - stávající kompletní - demontovaný</t>
  </si>
  <si>
    <t>-61739765</t>
  </si>
  <si>
    <t>54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</si>
  <si>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</si>
  <si>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</si>
  <si>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-670873271</t>
  </si>
  <si>
    <t>55</t>
  </si>
  <si>
    <t>915231112</t>
  </si>
  <si>
    <t>Vodorovné dopravní značení stříkaným plastem přechody pro chodce, šipky, symboly nápisy bílé retroreflexní</t>
  </si>
  <si>
    <t>1168675430</t>
  </si>
  <si>
    <t>11,00</t>
  </si>
  <si>
    <t>56</t>
  </si>
  <si>
    <t>919735112</t>
  </si>
  <si>
    <t>Řezání stávajícího živičného krytu nebo podkladu hloubky přes 50 do 100 mm</t>
  </si>
  <si>
    <t>-1494016566</t>
  </si>
  <si>
    <t>62,00</t>
  </si>
  <si>
    <t>997</t>
  </si>
  <si>
    <t>Přesun sutě</t>
  </si>
  <si>
    <t>57</t>
  </si>
  <si>
    <t>997221551</t>
  </si>
  <si>
    <t>Vodorovná doprava suti bez naložení, ale se složením a s hrubým urovnáním ze sypkých materiálů, na vzdálenost do 1 km</t>
  </si>
  <si>
    <t>-1991180882</t>
  </si>
  <si>
    <t>58</t>
  </si>
  <si>
    <t>997221559</t>
  </si>
  <si>
    <t>Vodorovná doprava suti bez naložení, ale se složením a s hrubým urovnáním Příplatek k ceně za každý další i započatý 1 km přes 1 km</t>
  </si>
  <si>
    <t>-1074102580</t>
  </si>
  <si>
    <t>51,398*14 'Přepočtené koeficientem množství</t>
  </si>
  <si>
    <t>59</t>
  </si>
  <si>
    <t>997221611</t>
  </si>
  <si>
    <t>Nakládání na dopravní prostředky pro vodorovnou dopravu suti</t>
  </si>
  <si>
    <t>-1836077154</t>
  </si>
  <si>
    <t>60</t>
  </si>
  <si>
    <t>997221815</t>
  </si>
  <si>
    <t>Poplatek za uložení stavebního odpadu na skládce (skládkovné) betonového</t>
  </si>
  <si>
    <t>-1824834968</t>
  </si>
  <si>
    <t>61</t>
  </si>
  <si>
    <t>997221845</t>
  </si>
  <si>
    <t>Poplatek za uložení stavebního odpadu na skládce (skládkovné) z asfaltových povrchů</t>
  </si>
  <si>
    <t>1972149669</t>
  </si>
  <si>
    <t>62</t>
  </si>
  <si>
    <t>997221855</t>
  </si>
  <si>
    <t>Poplatek za uložení stavebního odpadu na skládce (skládkovné) z kameniva</t>
  </si>
  <si>
    <t>-541446352</t>
  </si>
  <si>
    <t>VRN</t>
  </si>
  <si>
    <t>Vedlejší rozpočtové náklady</t>
  </si>
  <si>
    <t>VRN1</t>
  </si>
  <si>
    <t>Průzkumné, geodetické a projektové práce</t>
  </si>
  <si>
    <t>63</t>
  </si>
  <si>
    <t>011002000</t>
  </si>
  <si>
    <t>Hlavní tituly průvodních činností a nákladů průzkumné, geodetické a projektové práce průzkumné práce</t>
  </si>
  <si>
    <t>…</t>
  </si>
  <si>
    <t>1024</t>
  </si>
  <si>
    <t>-1345849586</t>
  </si>
  <si>
    <t>64</t>
  </si>
  <si>
    <t>012103000</t>
  </si>
  <si>
    <t>Průzkumné, geodetické a projektové práce geodetické práce před výstavbou</t>
  </si>
  <si>
    <t>728588706</t>
  </si>
  <si>
    <t>65</t>
  </si>
  <si>
    <t>012203000</t>
  </si>
  <si>
    <t>Průzkumné, geodetické a projektové práce geodetické práce při provádění stavby</t>
  </si>
  <si>
    <t>1989724325</t>
  </si>
  <si>
    <t>66</t>
  </si>
  <si>
    <t>012303000</t>
  </si>
  <si>
    <t>Průzkumné, geodetické a projektové práce geodetické práce po výstavbě</t>
  </si>
  <si>
    <t>327840445</t>
  </si>
  <si>
    <t>67</t>
  </si>
  <si>
    <t>013254000</t>
  </si>
  <si>
    <t>Průzkumné, geodetické a projektové práce projektové práce dokumentace stavby (výkresová a textová) skutečného provedení stavby</t>
  </si>
  <si>
    <t>382177317</t>
  </si>
  <si>
    <t>VRN3</t>
  </si>
  <si>
    <t>Zařízení staveniště</t>
  </si>
  <si>
    <t>68</t>
  </si>
  <si>
    <t>032403000</t>
  </si>
  <si>
    <t>Zařízení staveniště vybavení staveniště provizorní komunikace</t>
  </si>
  <si>
    <t>1148994938</t>
  </si>
  <si>
    <t>69</t>
  </si>
  <si>
    <t>034403000</t>
  </si>
  <si>
    <t>Zařízení staveniště zabezpečení staveniště dopravní značení na staveništi</t>
  </si>
  <si>
    <t>1759211447</t>
  </si>
  <si>
    <t>70</t>
  </si>
  <si>
    <t>034403001</t>
  </si>
  <si>
    <t>Dopravní značení objízdné trasy včetně vyřízení schválení a povolení objízdné trasy</t>
  </si>
  <si>
    <t>-1373271274</t>
  </si>
  <si>
    <t>VRN4</t>
  </si>
  <si>
    <t>Inženýrská činnost</t>
  </si>
  <si>
    <t>71</t>
  </si>
  <si>
    <t>043134000</t>
  </si>
  <si>
    <t>Inženýrská činnost zkoušky a ostatní měření zkoušky zátěžové</t>
  </si>
  <si>
    <t>159163962</t>
  </si>
  <si>
    <t>02 - SO 02 Úprava veřejného osvětlení (přechod)</t>
  </si>
  <si>
    <t>PSV - Práce a dodávky PSV</t>
  </si>
  <si>
    <t xml:space="preserve">    742 - Elektromontáže - rozvodný systém</t>
  </si>
  <si>
    <t xml:space="preserve">    743 - Elektromontáže - hrubá montáž</t>
  </si>
  <si>
    <t xml:space="preserve">    746 - Elektromontáže - soubory pro vodiče</t>
  </si>
  <si>
    <t xml:space="preserve">    748 - Elektromontáže - osvětlovací zařízení a svítidla</t>
  </si>
  <si>
    <t>M - Práce a dodávky M</t>
  </si>
  <si>
    <t xml:space="preserve">    21-M - Elektromontáže</t>
  </si>
  <si>
    <t xml:space="preserve">    46-M - Zemní a pomocné práce při externích montážních pracech</t>
  </si>
  <si>
    <t>914111121</t>
  </si>
  <si>
    <t>Montáž svislé dopravní značky základní velikosti do 2 m2 objímkami na sloupky nebo konzoly</t>
  </si>
  <si>
    <t>-127182137</t>
  </si>
  <si>
    <t>404452600</t>
  </si>
  <si>
    <t>páska upínací 12,7 x 0,75 mm (50 m)</t>
  </si>
  <si>
    <t>1075685201</t>
  </si>
  <si>
    <t>404452610</t>
  </si>
  <si>
    <t>spona upínací 12,7 mm  (bal. 100 kusů)</t>
  </si>
  <si>
    <t>100 kus</t>
  </si>
  <si>
    <t>-588020800</t>
  </si>
  <si>
    <t>404443400M</t>
  </si>
  <si>
    <t>značka svislá - informační tabule nadace ČEZ 200x600mm</t>
  </si>
  <si>
    <t>107300914</t>
  </si>
  <si>
    <t>PSV</t>
  </si>
  <si>
    <t>Práce a dodávky PSV</t>
  </si>
  <si>
    <t>742</t>
  </si>
  <si>
    <t>Elektromontáže - rozvodný systém</t>
  </si>
  <si>
    <t>742811611</t>
  </si>
  <si>
    <t>Montáž svorkovnice stožárové</t>
  </si>
  <si>
    <t>565392563</t>
  </si>
  <si>
    <t>Mezisoučet - nové stožáry</t>
  </si>
  <si>
    <t>345626930</t>
  </si>
  <si>
    <t xml:space="preserve">stožárová svorkovnice SR 721-14/N, IP00 </t>
  </si>
  <si>
    <t>811001389</t>
  </si>
  <si>
    <t>743</t>
  </si>
  <si>
    <t>Elektromontáže - hrubá montáž</t>
  </si>
  <si>
    <t>743612111</t>
  </si>
  <si>
    <t>Montáž vodič uzemňovací FeZn pásek průřezu do 120 mm2v městské zástavbě v zemi</t>
  </si>
  <si>
    <t>-1208063916</t>
  </si>
  <si>
    <t>40,00</t>
  </si>
  <si>
    <t>354411200</t>
  </si>
  <si>
    <t>pásek uzemňovací 195001 30x4 mm</t>
  </si>
  <si>
    <t>-852650001</t>
  </si>
  <si>
    <t>40*1,05 'Přepočtené koeficientem množství</t>
  </si>
  <si>
    <t>743612121</t>
  </si>
  <si>
    <t>Montáž vodič uzemňovací drát nebo lano D do 10 mm v městské zástavbě</t>
  </si>
  <si>
    <t>CS ÚRS 2013 02</t>
  </si>
  <si>
    <t>1232777720</t>
  </si>
  <si>
    <t>354410730</t>
  </si>
  <si>
    <t>drát průměr 10 mm FeZn</t>
  </si>
  <si>
    <t>-587426739</t>
  </si>
  <si>
    <t>2*0,8 'Přepočtené koeficientem množství</t>
  </si>
  <si>
    <t>743622100</t>
  </si>
  <si>
    <t>Montáž hromosvodného vedení svorek se 2 šrouby, [typ SS, SR 03]</t>
  </si>
  <si>
    <t>1543446749</t>
  </si>
  <si>
    <t>354419960</t>
  </si>
  <si>
    <t>svorka odbočovací a spojovací pro spojování kruhových a páskových vodičů, FeZn</t>
  </si>
  <si>
    <t>1320217411</t>
  </si>
  <si>
    <t>743622200</t>
  </si>
  <si>
    <t>Montáž hromosvodného vedení svorek se 3 a více šrouby, [typ ST, SJ, SK, SZ, SR 01 a 02]</t>
  </si>
  <si>
    <t>-1504667573</t>
  </si>
  <si>
    <t>354419860</t>
  </si>
  <si>
    <t>svorka odbočovací a spojovací pro pásek 30x4 mm, FeZn</t>
  </si>
  <si>
    <t>2081429191</t>
  </si>
  <si>
    <t>746</t>
  </si>
  <si>
    <t>Elektromontáže - soubory pro vodiče</t>
  </si>
  <si>
    <t>746513721</t>
  </si>
  <si>
    <t>Propojení kabelů nebo vodičů spojkou do 1 kV venkovní smršťovací, typ kabelů celoplastových [SVCZ 1 až 5], počtu a průřezu žil 4x10 až 16 mm2</t>
  </si>
  <si>
    <t>-756334136</t>
  </si>
  <si>
    <t>10.048.564</t>
  </si>
  <si>
    <t>Kabelová spojka SVCZC 6 CU smršťovací včetně spojovačů</t>
  </si>
  <si>
    <t>KS</t>
  </si>
  <si>
    <t>-434677861</t>
  </si>
  <si>
    <t>748</t>
  </si>
  <si>
    <t>Elektromontáže - osvětlovací zařízení a svítidla</t>
  </si>
  <si>
    <t>748135200</t>
  </si>
  <si>
    <t xml:space="preserve">Montáž svítidlo světlomet průmyslový nebo venkovní na výložník </t>
  </si>
  <si>
    <t>1617832606</t>
  </si>
  <si>
    <t>348541491</t>
  </si>
  <si>
    <t>svítidlo pro přechody pro chodce 1x100W výbojkové</t>
  </si>
  <si>
    <t>1828563921</t>
  </si>
  <si>
    <t>347605152</t>
  </si>
  <si>
    <t xml:space="preserve">výbojka sodíková vysokotlaká 100W _x000D_
</t>
  </si>
  <si>
    <t>128</t>
  </si>
  <si>
    <t>1662419134</t>
  </si>
  <si>
    <t>748719211</t>
  </si>
  <si>
    <t>Montáž stožár osvětlení ostatní ocelový samostatně stojící do 12m</t>
  </si>
  <si>
    <t>288670427</t>
  </si>
  <si>
    <t>316740672</t>
  </si>
  <si>
    <t xml:space="preserve">stupňovytý stožár osvětlovací bezpaticový 114/89/76 pro osvětlení přechodů pro chodce, žárově zinkovaný _x000D_
celková výška 6800mm, výška nad terénem/základem 6000mm_x000D_
</t>
  </si>
  <si>
    <t>1973557867</t>
  </si>
  <si>
    <t>748721210</t>
  </si>
  <si>
    <t>Montáž výložník osvětlení sloupový do 35 kg</t>
  </si>
  <si>
    <t>-689917744</t>
  </si>
  <si>
    <t>316741140</t>
  </si>
  <si>
    <t>výložník pro stožáry k přechodům pro chodce, žárově zinkovaný</t>
  </si>
  <si>
    <t>-1434753566</t>
  </si>
  <si>
    <t>316777899</t>
  </si>
  <si>
    <t>příplatek za povrchovou úpravu stožárů a výložníků - oranžová barva RAL 2004</t>
  </si>
  <si>
    <t>-1348443879</t>
  </si>
  <si>
    <t>748719211.R</t>
  </si>
  <si>
    <t>Demontáž stožáru osvětlení ostatní ocelový samostatně stojící do 12m</t>
  </si>
  <si>
    <t>-1497367552</t>
  </si>
  <si>
    <t>Práce a dodávky M</t>
  </si>
  <si>
    <t>21-M</t>
  </si>
  <si>
    <t>Elektromontáže</t>
  </si>
  <si>
    <t>210010256</t>
  </si>
  <si>
    <t>Montáž hadic ochranných pryžových a plastových D do 100 mm uložených volně</t>
  </si>
  <si>
    <t>-2054452503</t>
  </si>
  <si>
    <t>345713560</t>
  </si>
  <si>
    <t>trubka elektroinstalační ohebná HDPE+LDPE KF 09120</t>
  </si>
  <si>
    <t>-566878772</t>
  </si>
  <si>
    <t>10*1,1 'Přepočtené koeficientem množství</t>
  </si>
  <si>
    <t>210280003</t>
  </si>
  <si>
    <t>Zkoušky a prohlídky el rozvodů a zařízení celková prohlídka + vypracování revizní zprávy</t>
  </si>
  <si>
    <t>1236091129</t>
  </si>
  <si>
    <t>210802411</t>
  </si>
  <si>
    <t>Montáž měděných vodičů do 1 kV 3x1,50 mm2 uložených volně</t>
  </si>
  <si>
    <t>-997922198</t>
  </si>
  <si>
    <t>15,00</t>
  </si>
  <si>
    <t>341110300</t>
  </si>
  <si>
    <t>kabel silový s Cu jádrem CYKY 3x1,5 mm2</t>
  </si>
  <si>
    <t>623334557</t>
  </si>
  <si>
    <t>15*1,1 'Přepočtené koeficientem množství</t>
  </si>
  <si>
    <t>210802422</t>
  </si>
  <si>
    <t>Montáž izolovaných kabelů měděných bez ukončení do 1 kV uložených volně CGSG, CGLG, CGSU, do 1 kV, počtu a průřezu žil 4 x 6 mm2</t>
  </si>
  <si>
    <t>-528667469</t>
  </si>
  <si>
    <t>341110720</t>
  </si>
  <si>
    <t>kabel silový s Cu jádrem CYKY 4x6 mm2</t>
  </si>
  <si>
    <t>816259642</t>
  </si>
  <si>
    <t>210802423</t>
  </si>
  <si>
    <t>Montáž měděných vodičů 1 kV 4x10 mm2 uložených volně</t>
  </si>
  <si>
    <t>-1821534076</t>
  </si>
  <si>
    <t>341110760</t>
  </si>
  <si>
    <t>kabel silový s Cu jádrem CYKY 4x10 mm2</t>
  </si>
  <si>
    <t>-1058736495</t>
  </si>
  <si>
    <t>20*1,1 'Přepočtené koeficientem množství</t>
  </si>
  <si>
    <t>46-M</t>
  </si>
  <si>
    <t>Zemní a pomocné práce při externích montážních pracech</t>
  </si>
  <si>
    <t>451572520</t>
  </si>
  <si>
    <t>Lože kabelů z písku nebo štěrkopísku tl 10 cm zakryté plastovou folií šířky do 50 cm</t>
  </si>
  <si>
    <t>-1253029232</t>
  </si>
  <si>
    <t>25,00</t>
  </si>
  <si>
    <t>583373100</t>
  </si>
  <si>
    <t>štěrkopísek frakce 0-4 třída B</t>
  </si>
  <si>
    <t>-93271441</t>
  </si>
  <si>
    <t>25,00*0,15*0,45</t>
  </si>
  <si>
    <t>1,688*2 'Přepočtené koeficientem množství</t>
  </si>
  <si>
    <t>459961112</t>
  </si>
  <si>
    <t>Krytí kabelů výstražnou fólií z PVC šířky 25 cm</t>
  </si>
  <si>
    <t>-1745696113</t>
  </si>
  <si>
    <t>30,00</t>
  </si>
  <si>
    <t>460200033</t>
  </si>
  <si>
    <t>Hloubení kabelových nezapažených rýh ručně š 40 cm, hl 50 cm, v hornině tř 3</t>
  </si>
  <si>
    <t>14482942</t>
  </si>
  <si>
    <t>460200083</t>
  </si>
  <si>
    <t>Hloubení kabelových nezapažených rýh ručně š 40 cm, hl 100 cm, v hornině tř 3</t>
  </si>
  <si>
    <t>1212242153</t>
  </si>
  <si>
    <t>460560033</t>
  </si>
  <si>
    <t>Zásyp rýh ručně šířky 40 cm, hloubky 50 cm, z horniny třídy 3</t>
  </si>
  <si>
    <t>328211129</t>
  </si>
  <si>
    <t>460560083</t>
  </si>
  <si>
    <t>Zásyp rýh ručně šířky 40 cm, hloubky 100 cm, z horniny třídy 3</t>
  </si>
  <si>
    <t>-907426205</t>
  </si>
  <si>
    <t>460010025</t>
  </si>
  <si>
    <t>Vytyčení trasy inženýrských sítí v zastavěném prostoru</t>
  </si>
  <si>
    <t>kompl.</t>
  </si>
  <si>
    <t>2061344828</t>
  </si>
  <si>
    <t>1) Rekapitulace stavby</t>
  </si>
  <si>
    <t>2) Rekapitulace objektů stavby a soupisů prací</t>
  </si>
  <si>
    <t>/</t>
  </si>
  <si>
    <t>1) Krycí list soupisu</t>
  </si>
  <si>
    <t>2) Rekapitulace</t>
  </si>
  <si>
    <t>3) Soupis prací</t>
  </si>
  <si>
    <t>Rekapitulace stavby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</si>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</sst>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7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FF0000"/>
      <name val="Trebuchet MS"/>
    </font>
    <font>
      <sz val="8"/>
      <color rgb="FFFAE682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  <font>
      <sz val="8"/>
      <name val="Trebuchet MS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i/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3" fillId="0" borderId="0" applyNumberFormat="0" applyFill="0" applyBorder="0" applyAlignment="0" applyProtection="0"/>
    <xf numFmtId="0" fontId="38" fillId="0" borderId="0" applyAlignment="0">
      <alignment vertical="top" wrapText="1"/>
      <protection locked="0"/>
    </xf>
  </cellStyleXfs>
  <cellXfs count="38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0" fillId="2" borderId="0" xfId="0" applyFill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12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7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8" xfId="0" applyFont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15" fillId="0" borderId="19" xfId="0" applyFont="1" applyBorder="1" applyAlignment="1" applyProtection="1">
      <alignment horizontal="center" vertical="center" wrapText="1"/>
    </xf>
    <xf numFmtId="0" fontId="15" fillId="0" borderId="20" xfId="0" applyFont="1" applyBorder="1" applyAlignment="1" applyProtection="1">
      <alignment horizontal="center" vertical="center" wrapText="1"/>
    </xf>
    <xf numFmtId="0" fontId="15" fillId="0" borderId="21" xfId="0" applyFont="1" applyBorder="1" applyAlignment="1" applyProtection="1">
      <alignment horizontal="center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9" fillId="0" borderId="17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8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5" fillId="0" borderId="17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5" fillId="0" borderId="22" xfId="0" applyNumberFormat="1" applyFont="1" applyBorder="1" applyAlignment="1" applyProtection="1">
      <alignment vertical="center"/>
    </xf>
    <xf numFmtId="4" fontId="25" fillId="0" borderId="23" xfId="0" applyNumberFormat="1" applyFont="1" applyBorder="1" applyAlignment="1" applyProtection="1">
      <alignment vertical="center"/>
    </xf>
    <xf numFmtId="166" fontId="25" fillId="0" borderId="23" xfId="0" applyNumberFormat="1" applyFont="1" applyBorder="1" applyAlignment="1" applyProtection="1">
      <alignment vertical="center"/>
    </xf>
    <xf numFmtId="4" fontId="25" fillId="0" borderId="24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  <protection locked="0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2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5" xfId="0" applyFont="1" applyFill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horizontal="left" vertical="center"/>
    </xf>
    <xf numFmtId="0" fontId="5" fillId="0" borderId="23" xfId="0" applyFont="1" applyBorder="1" applyAlignment="1" applyProtection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horizontal="left" vertical="center"/>
    </xf>
    <xf numFmtId="0" fontId="6" fillId="0" borderId="23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19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7" fillId="5" borderId="20" xfId="0" applyFont="1" applyFill="1" applyBorder="1" applyAlignment="1" applyProtection="1">
      <alignment horizontal="center" vertical="center" wrapText="1"/>
      <protection locked="0"/>
    </xf>
    <xf numFmtId="0" fontId="2" fillId="5" borderId="21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0" fillId="0" borderId="0" xfId="0" applyNumberFormat="1" applyFont="1" applyAlignment="1" applyProtection="1"/>
    <xf numFmtId="166" fontId="28" fillId="0" borderId="15" xfId="0" applyNumberFormat="1" applyFont="1" applyBorder="1" applyAlignment="1" applyProtection="1"/>
    <xf numFmtId="166" fontId="28" fillId="0" borderId="16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7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8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7" xfId="0" applyFont="1" applyBorder="1" applyAlignment="1" applyProtection="1">
      <alignment horizontal="center" vertical="center"/>
    </xf>
    <xf numFmtId="49" fontId="0" fillId="0" borderId="27" xfId="0" applyNumberFormat="1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left" vertical="center" wrapText="1"/>
    </xf>
    <xf numFmtId="0" fontId="0" fillId="0" borderId="27" xfId="0" applyFont="1" applyBorder="1" applyAlignment="1" applyProtection="1">
      <alignment horizontal="center" vertical="center" wrapText="1"/>
    </xf>
    <xf numFmtId="167" fontId="0" fillId="0" borderId="27" xfId="0" applyNumberFormat="1" applyFont="1" applyBorder="1" applyAlignment="1" applyProtection="1">
      <alignment vertical="center"/>
    </xf>
    <xf numFmtId="4" fontId="0" fillId="3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</xf>
    <xf numFmtId="0" fontId="1" fillId="3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7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7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0" fontId="31" fillId="0" borderId="0" xfId="0" applyFont="1" applyBorder="1" applyAlignment="1" applyProtection="1">
      <alignment horizontal="left" vertical="center"/>
    </xf>
    <xf numFmtId="0" fontId="31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7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1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8" fillId="0" borderId="0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32" fillId="0" borderId="27" xfId="0" applyFont="1" applyBorder="1" applyAlignment="1" applyProtection="1">
      <alignment horizontal="center" vertical="center"/>
    </xf>
    <xf numFmtId="49" fontId="32" fillId="0" borderId="27" xfId="0" applyNumberFormat="1" applyFont="1" applyBorder="1" applyAlignment="1" applyProtection="1">
      <alignment horizontal="left" vertical="center" wrapText="1"/>
    </xf>
    <xf numFmtId="0" fontId="32" fillId="0" borderId="27" xfId="0" applyFont="1" applyBorder="1" applyAlignment="1" applyProtection="1">
      <alignment horizontal="left" vertical="center" wrapText="1"/>
    </xf>
    <xf numFmtId="0" fontId="32" fillId="0" borderId="27" xfId="0" applyFont="1" applyBorder="1" applyAlignment="1" applyProtection="1">
      <alignment horizontal="center" vertical="center" wrapText="1"/>
    </xf>
    <xf numFmtId="167" fontId="32" fillId="0" borderId="27" xfId="0" applyNumberFormat="1" applyFont="1" applyBorder="1" applyAlignment="1" applyProtection="1">
      <alignment vertical="center"/>
    </xf>
    <xf numFmtId="4" fontId="32" fillId="3" borderId="27" xfId="0" applyNumberFormat="1" applyFont="1" applyFill="1" applyBorder="1" applyAlignment="1" applyProtection="1">
      <alignment vertical="center"/>
      <protection locked="0"/>
    </xf>
    <xf numFmtId="4" fontId="32" fillId="0" borderId="27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2" fillId="3" borderId="27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1" fillId="0" borderId="23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166" fontId="1" fillId="0" borderId="23" xfId="0" applyNumberFormat="1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0" fontId="33" fillId="2" borderId="0" xfId="1" applyFill="1"/>
    <xf numFmtId="0" fontId="34" fillId="0" borderId="0" xfId="1" applyFont="1" applyAlignment="1">
      <alignment horizontal="center" vertical="center"/>
    </xf>
    <xf numFmtId="0" fontId="35" fillId="2" borderId="0" xfId="0" applyFont="1" applyFill="1" applyAlignment="1">
      <alignment horizontal="left" vertical="center"/>
    </xf>
    <xf numFmtId="0" fontId="36" fillId="2" borderId="0" xfId="0" applyFont="1" applyFill="1" applyAlignment="1">
      <alignment vertical="center"/>
    </xf>
    <xf numFmtId="0" fontId="37" fillId="2" borderId="0" xfId="1" applyFont="1" applyFill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36" fillId="2" borderId="0" xfId="0" applyFont="1" applyFill="1" applyAlignment="1" applyProtection="1">
      <alignment vertical="center"/>
    </xf>
    <xf numFmtId="0" fontId="35" fillId="2" borderId="0" xfId="0" applyFont="1" applyFill="1" applyAlignment="1" applyProtection="1">
      <alignment horizontal="left" vertical="center"/>
    </xf>
    <xf numFmtId="0" fontId="37" fillId="2" borderId="0" xfId="1" applyFont="1" applyFill="1" applyAlignment="1" applyProtection="1">
      <alignment vertical="center"/>
    </xf>
    <xf numFmtId="0" fontId="36" fillId="2" borderId="0" xfId="0" applyFont="1" applyFill="1" applyAlignment="1" applyProtection="1">
      <alignment vertical="center"/>
      <protection locked="0"/>
    </xf>
    <xf numFmtId="0" fontId="38" fillId="0" borderId="0" xfId="2" applyAlignment="1">
      <alignment vertical="top"/>
      <protection locked="0"/>
    </xf>
    <xf numFmtId="0" fontId="39" fillId="0" borderId="28" xfId="2" applyFont="1" applyBorder="1" applyAlignment="1">
      <alignment vertical="center" wrapText="1"/>
      <protection locked="0"/>
    </xf>
    <xf numFmtId="0" fontId="39" fillId="0" borderId="29" xfId="2" applyFont="1" applyBorder="1" applyAlignment="1">
      <alignment vertical="center" wrapText="1"/>
      <protection locked="0"/>
    </xf>
    <xf numFmtId="0" fontId="39" fillId="0" borderId="30" xfId="2" applyFont="1" applyBorder="1" applyAlignment="1">
      <alignment vertical="center" wrapText="1"/>
      <protection locked="0"/>
    </xf>
    <xf numFmtId="0" fontId="39" fillId="0" borderId="31" xfId="2" applyFont="1" applyBorder="1" applyAlignment="1">
      <alignment horizontal="center" vertical="center" wrapText="1"/>
      <protection locked="0"/>
    </xf>
    <xf numFmtId="0" fontId="39" fillId="0" borderId="32" xfId="2" applyFont="1" applyBorder="1" applyAlignment="1">
      <alignment horizontal="center" vertical="center" wrapText="1"/>
      <protection locked="0"/>
    </xf>
    <xf numFmtId="0" fontId="38" fillId="0" borderId="0" xfId="2" applyAlignment="1">
      <alignment horizontal="center" vertical="center"/>
      <protection locked="0"/>
    </xf>
    <xf numFmtId="0" fontId="39" fillId="0" borderId="31" xfId="2" applyFont="1" applyBorder="1" applyAlignment="1">
      <alignment vertical="center" wrapText="1"/>
      <protection locked="0"/>
    </xf>
    <xf numFmtId="0" fontId="39" fillId="0" borderId="32" xfId="2" applyFont="1" applyBorder="1" applyAlignment="1">
      <alignment vertical="center" wrapText="1"/>
      <protection locked="0"/>
    </xf>
    <xf numFmtId="0" fontId="41" fillId="0" borderId="0" xfId="2" applyFont="1" applyBorder="1" applyAlignment="1">
      <alignment horizontal="left" vertical="center" wrapText="1"/>
      <protection locked="0"/>
    </xf>
    <xf numFmtId="0" fontId="42" fillId="0" borderId="31" xfId="2" applyFont="1" applyBorder="1" applyAlignment="1">
      <alignment vertical="center" wrapText="1"/>
      <protection locked="0"/>
    </xf>
    <xf numFmtId="0" fontId="42" fillId="0" borderId="0" xfId="2" applyFont="1" applyBorder="1" applyAlignment="1">
      <alignment horizontal="left" vertical="center" wrapText="1"/>
      <protection locked="0"/>
    </xf>
    <xf numFmtId="0" fontId="42" fillId="0" borderId="0" xfId="2" applyFont="1" applyBorder="1" applyAlignment="1">
      <alignment vertical="center" wrapText="1"/>
      <protection locked="0"/>
    </xf>
    <xf numFmtId="0" fontId="42" fillId="0" borderId="0" xfId="2" applyFont="1" applyBorder="1" applyAlignment="1">
      <alignment vertical="center"/>
      <protection locked="0"/>
    </xf>
    <xf numFmtId="0" fontId="42" fillId="0" borderId="0" xfId="2" applyFont="1" applyBorder="1" applyAlignment="1">
      <alignment horizontal="left" vertical="center"/>
      <protection locked="0"/>
    </xf>
    <xf numFmtId="49" fontId="42" fillId="0" borderId="0" xfId="2" applyNumberFormat="1" applyFont="1" applyBorder="1" applyAlignment="1">
      <alignment vertical="center" wrapText="1"/>
      <protection locked="0"/>
    </xf>
    <xf numFmtId="0" fontId="39" fillId="0" borderId="34" xfId="2" applyFont="1" applyBorder="1" applyAlignment="1">
      <alignment vertical="center" wrapText="1"/>
      <protection locked="0"/>
    </xf>
    <xf numFmtId="0" fontId="45" fillId="0" borderId="33" xfId="2" applyFont="1" applyBorder="1" applyAlignment="1">
      <alignment vertical="center" wrapText="1"/>
      <protection locked="0"/>
    </xf>
    <xf numFmtId="0" fontId="39" fillId="0" borderId="35" xfId="2" applyFont="1" applyBorder="1" applyAlignment="1">
      <alignment vertical="center" wrapText="1"/>
      <protection locked="0"/>
    </xf>
    <xf numFmtId="0" fontId="39" fillId="0" borderId="0" xfId="2" applyFont="1" applyBorder="1" applyAlignment="1">
      <alignment vertical="top"/>
      <protection locked="0"/>
    </xf>
    <xf numFmtId="0" fontId="39" fillId="0" borderId="0" xfId="2" applyFont="1" applyAlignment="1">
      <alignment vertical="top"/>
      <protection locked="0"/>
    </xf>
    <xf numFmtId="0" fontId="39" fillId="0" borderId="28" xfId="2" applyFont="1" applyBorder="1" applyAlignment="1">
      <alignment horizontal="left" vertical="center"/>
      <protection locked="0"/>
    </xf>
    <xf numFmtId="0" fontId="39" fillId="0" borderId="29" xfId="2" applyFont="1" applyBorder="1" applyAlignment="1">
      <alignment horizontal="left" vertical="center"/>
      <protection locked="0"/>
    </xf>
    <xf numFmtId="0" fontId="39" fillId="0" borderId="30" xfId="2" applyFont="1" applyBorder="1" applyAlignment="1">
      <alignment horizontal="left" vertical="center"/>
      <protection locked="0"/>
    </xf>
    <xf numFmtId="0" fontId="39" fillId="0" borderId="31" xfId="2" applyFont="1" applyBorder="1" applyAlignment="1">
      <alignment horizontal="left" vertical="center"/>
      <protection locked="0"/>
    </xf>
    <xf numFmtId="0" fontId="39" fillId="0" borderId="32" xfId="2" applyFont="1" applyBorder="1" applyAlignment="1">
      <alignment horizontal="left" vertical="center"/>
      <protection locked="0"/>
    </xf>
    <xf numFmtId="0" fontId="41" fillId="0" borderId="0" xfId="2" applyFont="1" applyBorder="1" applyAlignment="1">
      <alignment horizontal="left" vertical="center"/>
      <protection locked="0"/>
    </xf>
    <xf numFmtId="0" fontId="46" fillId="0" borderId="0" xfId="2" applyFont="1" applyAlignment="1">
      <alignment horizontal="left" vertical="center"/>
      <protection locked="0"/>
    </xf>
    <xf numFmtId="0" fontId="41" fillId="0" borderId="33" xfId="2" applyFont="1" applyBorder="1" applyAlignment="1">
      <alignment horizontal="left" vertical="center"/>
      <protection locked="0"/>
    </xf>
    <xf numFmtId="0" fontId="41" fillId="0" borderId="33" xfId="2" applyFont="1" applyBorder="1" applyAlignment="1">
      <alignment horizontal="center" vertical="center"/>
      <protection locked="0"/>
    </xf>
    <xf numFmtId="0" fontId="46" fillId="0" borderId="33" xfId="2" applyFont="1" applyBorder="1" applyAlignment="1">
      <alignment horizontal="left" vertical="center"/>
      <protection locked="0"/>
    </xf>
    <xf numFmtId="0" fontId="44" fillId="0" borderId="0" xfId="2" applyFont="1" applyBorder="1" applyAlignment="1">
      <alignment horizontal="left" vertical="center"/>
      <protection locked="0"/>
    </xf>
    <xf numFmtId="0" fontId="42" fillId="0" borderId="0" xfId="2" applyFont="1" applyAlignment="1">
      <alignment horizontal="left" vertical="center"/>
      <protection locked="0"/>
    </xf>
    <xf numFmtId="0" fontId="42" fillId="0" borderId="0" xfId="2" applyFont="1" applyBorder="1" applyAlignment="1">
      <alignment horizontal="center" vertical="center"/>
      <protection locked="0"/>
    </xf>
    <xf numFmtId="0" fontId="42" fillId="0" borderId="31" xfId="2" applyFont="1" applyBorder="1" applyAlignment="1">
      <alignment horizontal="left" vertical="center"/>
      <protection locked="0"/>
    </xf>
    <xf numFmtId="0" fontId="42" fillId="0" borderId="0" xfId="2" applyFont="1" applyFill="1" applyBorder="1" applyAlignment="1">
      <alignment horizontal="left" vertical="center"/>
      <protection locked="0"/>
    </xf>
    <xf numFmtId="0" fontId="42" fillId="0" borderId="0" xfId="2" applyFont="1" applyFill="1" applyBorder="1" applyAlignment="1">
      <alignment horizontal="center" vertical="center"/>
      <protection locked="0"/>
    </xf>
    <xf numFmtId="0" fontId="39" fillId="0" borderId="34" xfId="2" applyFont="1" applyBorder="1" applyAlignment="1">
      <alignment horizontal="left" vertical="center"/>
      <protection locked="0"/>
    </xf>
    <xf numFmtId="0" fontId="45" fillId="0" borderId="33" xfId="2" applyFont="1" applyBorder="1" applyAlignment="1">
      <alignment horizontal="left" vertical="center"/>
      <protection locked="0"/>
    </xf>
    <xf numFmtId="0" fontId="39" fillId="0" borderId="35" xfId="2" applyFont="1" applyBorder="1" applyAlignment="1">
      <alignment horizontal="left" vertical="center"/>
      <protection locked="0"/>
    </xf>
    <xf numFmtId="0" fontId="39" fillId="0" borderId="0" xfId="2" applyFont="1" applyBorder="1" applyAlignment="1">
      <alignment horizontal="left" vertical="center"/>
      <protection locked="0"/>
    </xf>
    <xf numFmtId="0" fontId="45" fillId="0" borderId="0" xfId="2" applyFont="1" applyBorder="1" applyAlignment="1">
      <alignment horizontal="left" vertical="center"/>
      <protection locked="0"/>
    </xf>
    <xf numFmtId="0" fontId="46" fillId="0" borderId="0" xfId="2" applyFont="1" applyBorder="1" applyAlignment="1">
      <alignment horizontal="left" vertical="center"/>
      <protection locked="0"/>
    </xf>
    <xf numFmtId="0" fontId="42" fillId="0" borderId="33" xfId="2" applyFont="1" applyBorder="1" applyAlignment="1">
      <alignment horizontal="left" vertical="center"/>
      <protection locked="0"/>
    </xf>
    <xf numFmtId="0" fontId="39" fillId="0" borderId="0" xfId="2" applyFont="1" applyBorder="1" applyAlignment="1">
      <alignment horizontal="left" vertical="center" wrapText="1"/>
      <protection locked="0"/>
    </xf>
    <xf numFmtId="0" fontId="42" fillId="0" borderId="0" xfId="2" applyFont="1" applyBorder="1" applyAlignment="1">
      <alignment horizontal="center" vertical="center" wrapText="1"/>
      <protection locked="0"/>
    </xf>
    <xf numFmtId="0" fontId="39" fillId="0" borderId="28" xfId="2" applyFont="1" applyBorder="1" applyAlignment="1">
      <alignment horizontal="left" vertical="center" wrapText="1"/>
      <protection locked="0"/>
    </xf>
    <xf numFmtId="0" fontId="39" fillId="0" borderId="29" xfId="2" applyFont="1" applyBorder="1" applyAlignment="1">
      <alignment horizontal="left" vertical="center" wrapText="1"/>
      <protection locked="0"/>
    </xf>
    <xf numFmtId="0" fontId="39" fillId="0" borderId="30" xfId="2" applyFont="1" applyBorder="1" applyAlignment="1">
      <alignment horizontal="left" vertical="center" wrapText="1"/>
      <protection locked="0"/>
    </xf>
    <xf numFmtId="0" fontId="39" fillId="0" borderId="31" xfId="2" applyFont="1" applyBorder="1" applyAlignment="1">
      <alignment horizontal="left" vertical="center" wrapText="1"/>
      <protection locked="0"/>
    </xf>
    <xf numFmtId="0" fontId="39" fillId="0" borderId="32" xfId="2" applyFont="1" applyBorder="1" applyAlignment="1">
      <alignment horizontal="left" vertical="center" wrapText="1"/>
      <protection locked="0"/>
    </xf>
    <xf numFmtId="0" fontId="46" fillId="0" borderId="31" xfId="2" applyFont="1" applyBorder="1" applyAlignment="1">
      <alignment horizontal="left" vertical="center" wrapText="1"/>
      <protection locked="0"/>
    </xf>
    <xf numFmtId="0" fontId="46" fillId="0" borderId="32" xfId="2" applyFont="1" applyBorder="1" applyAlignment="1">
      <alignment horizontal="left" vertical="center" wrapText="1"/>
      <protection locked="0"/>
    </xf>
    <xf numFmtId="0" fontId="42" fillId="0" borderId="31" xfId="2" applyFont="1" applyBorder="1" applyAlignment="1">
      <alignment horizontal="left" vertical="center" wrapText="1"/>
      <protection locked="0"/>
    </xf>
    <xf numFmtId="0" fontId="42" fillId="0" borderId="32" xfId="2" applyFont="1" applyBorder="1" applyAlignment="1">
      <alignment horizontal="left" vertical="center" wrapText="1"/>
      <protection locked="0"/>
    </xf>
    <xf numFmtId="0" fontId="42" fillId="0" borderId="32" xfId="2" applyFont="1" applyBorder="1" applyAlignment="1">
      <alignment horizontal="left" vertical="center"/>
      <protection locked="0"/>
    </xf>
    <xf numFmtId="0" fontId="42" fillId="0" borderId="34" xfId="2" applyFont="1" applyBorder="1" applyAlignment="1">
      <alignment horizontal="left" vertical="center" wrapText="1"/>
      <protection locked="0"/>
    </xf>
    <xf numFmtId="0" fontId="42" fillId="0" borderId="33" xfId="2" applyFont="1" applyBorder="1" applyAlignment="1">
      <alignment horizontal="left" vertical="center" wrapText="1"/>
      <protection locked="0"/>
    </xf>
    <xf numFmtId="0" fontId="42" fillId="0" borderId="35" xfId="2" applyFont="1" applyBorder="1" applyAlignment="1">
      <alignment horizontal="left" vertical="center" wrapText="1"/>
      <protection locked="0"/>
    </xf>
    <xf numFmtId="0" fontId="42" fillId="0" borderId="0" xfId="2" applyFont="1" applyBorder="1" applyAlignment="1">
      <alignment horizontal="left" vertical="top"/>
      <protection locked="0"/>
    </xf>
    <xf numFmtId="0" fontId="42" fillId="0" borderId="0" xfId="2" applyFont="1" applyBorder="1" applyAlignment="1">
      <alignment horizontal="center" vertical="top"/>
      <protection locked="0"/>
    </xf>
    <xf numFmtId="0" fontId="42" fillId="0" borderId="34" xfId="2" applyFont="1" applyBorder="1" applyAlignment="1">
      <alignment horizontal="left" vertical="center"/>
      <protection locked="0"/>
    </xf>
    <xf numFmtId="0" fontId="42" fillId="0" borderId="35" xfId="2" applyFont="1" applyBorder="1" applyAlignment="1">
      <alignment horizontal="left" vertical="center"/>
      <protection locked="0"/>
    </xf>
    <xf numFmtId="0" fontId="46" fillId="0" borderId="0" xfId="2" applyFont="1" applyAlignment="1">
      <alignment vertical="center"/>
      <protection locked="0"/>
    </xf>
    <xf numFmtId="0" fontId="41" fillId="0" borderId="0" xfId="2" applyFont="1" applyBorder="1" applyAlignment="1">
      <alignment vertical="center"/>
      <protection locked="0"/>
    </xf>
    <xf numFmtId="0" fontId="46" fillId="0" borderId="33" xfId="2" applyFont="1" applyBorder="1" applyAlignment="1">
      <alignment vertical="center"/>
      <protection locked="0"/>
    </xf>
    <xf numFmtId="0" fontId="41" fillId="0" borderId="33" xfId="2" applyFont="1" applyBorder="1" applyAlignment="1">
      <alignment vertical="center"/>
      <protection locked="0"/>
    </xf>
    <xf numFmtId="0" fontId="38" fillId="0" borderId="0" xfId="2" applyBorder="1" applyAlignment="1">
      <alignment vertical="top"/>
      <protection locked="0"/>
    </xf>
    <xf numFmtId="49" fontId="42" fillId="0" borderId="0" xfId="2" applyNumberFormat="1" applyFont="1" applyBorder="1" applyAlignment="1">
      <alignment horizontal="left" vertical="center"/>
      <protection locked="0"/>
    </xf>
    <xf numFmtId="0" fontId="38" fillId="0" borderId="33" xfId="2" applyBorder="1" applyAlignment="1">
      <alignment vertical="top"/>
      <protection locked="0"/>
    </xf>
    <xf numFmtId="0" fontId="41" fillId="0" borderId="33" xfId="2" applyFont="1" applyBorder="1" applyAlignment="1">
      <alignment horizontal="left"/>
      <protection locked="0"/>
    </xf>
    <xf numFmtId="0" fontId="46" fillId="0" borderId="33" xfId="2" applyFont="1" applyBorder="1" applyAlignment="1">
      <protection locked="0"/>
    </xf>
    <xf numFmtId="0" fontId="39" fillId="0" borderId="31" xfId="2" applyFont="1" applyBorder="1" applyAlignment="1">
      <alignment vertical="top"/>
      <protection locked="0"/>
    </xf>
    <xf numFmtId="0" fontId="39" fillId="0" borderId="32" xfId="2" applyFont="1" applyBorder="1" applyAlignment="1">
      <alignment vertical="top"/>
      <protection locked="0"/>
    </xf>
    <xf numFmtId="0" fontId="39" fillId="0" borderId="0" xfId="2" applyFont="1" applyBorder="1" applyAlignment="1">
      <alignment horizontal="center" vertical="center"/>
      <protection locked="0"/>
    </xf>
    <xf numFmtId="0" fontId="39" fillId="0" borderId="0" xfId="2" applyFont="1" applyBorder="1" applyAlignment="1">
      <alignment horizontal="left" vertical="top"/>
      <protection locked="0"/>
    </xf>
    <xf numFmtId="0" fontId="39" fillId="0" borderId="34" xfId="2" applyFont="1" applyBorder="1" applyAlignment="1">
      <alignment vertical="top"/>
      <protection locked="0"/>
    </xf>
    <xf numFmtId="0" fontId="39" fillId="0" borderId="33" xfId="2" applyFont="1" applyBorder="1" applyAlignment="1">
      <alignment vertical="top"/>
      <protection locked="0"/>
    </xf>
    <xf numFmtId="0" fontId="39" fillId="0" borderId="35" xfId="2" applyFont="1" applyBorder="1" applyAlignment="1">
      <alignment vertical="top"/>
      <protection locked="0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9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7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" fillId="5" borderId="8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 wrapText="1"/>
    </xf>
    <xf numFmtId="4" fontId="17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5" fillId="0" borderId="0" xfId="0" applyFont="1" applyAlignment="1" applyProtection="1">
      <alignment horizontal="left" vertical="center" wrapText="1"/>
    </xf>
    <xf numFmtId="0" fontId="37" fillId="2" borderId="0" xfId="1" applyFont="1" applyFill="1" applyAlignment="1">
      <alignment vertical="center"/>
    </xf>
    <xf numFmtId="0" fontId="15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 wrapText="1"/>
    </xf>
    <xf numFmtId="0" fontId="42" fillId="0" borderId="0" xfId="2" applyFont="1" applyBorder="1" applyAlignment="1">
      <alignment horizontal="left" vertical="top"/>
      <protection locked="0"/>
    </xf>
    <xf numFmtId="0" fontId="42" fillId="0" borderId="0" xfId="2" applyFont="1" applyBorder="1" applyAlignment="1">
      <alignment horizontal="left" vertical="center"/>
      <protection locked="0"/>
    </xf>
    <xf numFmtId="0" fontId="40" fillId="0" borderId="0" xfId="2" applyFont="1" applyBorder="1" applyAlignment="1">
      <alignment horizontal="center" vertical="center" wrapText="1"/>
      <protection locked="0"/>
    </xf>
    <xf numFmtId="0" fontId="41" fillId="0" borderId="33" xfId="2" applyFont="1" applyBorder="1" applyAlignment="1">
      <alignment horizontal="left"/>
      <protection locked="0"/>
    </xf>
    <xf numFmtId="0" fontId="42" fillId="0" borderId="0" xfId="2" applyFont="1" applyBorder="1" applyAlignment="1">
      <alignment horizontal="left" vertical="center" wrapText="1"/>
      <protection locked="0"/>
    </xf>
    <xf numFmtId="0" fontId="40" fillId="0" borderId="0" xfId="2" applyFont="1" applyBorder="1" applyAlignment="1">
      <alignment horizontal="center" vertical="center"/>
      <protection locked="0"/>
    </xf>
    <xf numFmtId="49" fontId="42" fillId="0" borderId="0" xfId="2" applyNumberFormat="1" applyFont="1" applyBorder="1" applyAlignment="1">
      <alignment horizontal="left" vertical="center" wrapText="1"/>
      <protection locked="0"/>
    </xf>
    <xf numFmtId="0" fontId="41" fillId="0" borderId="33" xfId="2" applyFont="1" applyBorder="1" applyAlignment="1">
      <alignment horizontal="left" wrapText="1"/>
      <protection locked="0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C8412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67CFE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file:///C:\KrosData\System\Temp\radB244C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220980</xdr:colOff>
      <xdr:row>0</xdr:row>
      <xdr:rowOff>220980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F579D4DF-619B-4E9B-A2A6-9823C443F0F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0980" cy="2209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56388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6864CB0D-8697-40A5-89B6-535644B4E24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5552" cy="2255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56388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54C6E406-A6E5-4E51-8247-67AFB5FBF6A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5552" cy="2255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252" t="s">
        <v>0</v>
      </c>
      <c r="B1" s="253"/>
      <c r="C1" s="253"/>
      <c r="D1" s="254" t="s">
        <v>1</v>
      </c>
      <c r="E1" s="253"/>
      <c r="F1" s="253"/>
      <c r="G1" s="253"/>
      <c r="H1" s="253"/>
      <c r="I1" s="253"/>
      <c r="J1" s="253"/>
      <c r="K1" s="255" t="s">
        <v>639</v>
      </c>
      <c r="L1" s="255"/>
      <c r="M1" s="255"/>
      <c r="N1" s="255"/>
      <c r="O1" s="255"/>
      <c r="P1" s="255"/>
      <c r="Q1" s="255"/>
      <c r="R1" s="255"/>
      <c r="S1" s="255"/>
      <c r="T1" s="253"/>
      <c r="U1" s="253"/>
      <c r="V1" s="253"/>
      <c r="W1" s="255" t="s">
        <v>640</v>
      </c>
      <c r="X1" s="255"/>
      <c r="Y1" s="255"/>
      <c r="Z1" s="255"/>
      <c r="AA1" s="255"/>
      <c r="AB1" s="255"/>
      <c r="AC1" s="255"/>
      <c r="AD1" s="255"/>
      <c r="AE1" s="255"/>
      <c r="AF1" s="255"/>
      <c r="AG1" s="255"/>
      <c r="AH1" s="255"/>
      <c r="AI1" s="247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4" t="s">
        <v>2</v>
      </c>
      <c r="BB1" s="14" t="s">
        <v>3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6" t="s">
        <v>4</v>
      </c>
      <c r="BU1" s="16" t="s">
        <v>4</v>
      </c>
      <c r="BV1" s="16" t="s">
        <v>5</v>
      </c>
    </row>
    <row r="2" spans="1:74" ht="36.950000000000003" customHeight="1" x14ac:dyDescent="0.3">
      <c r="AR2" s="338"/>
      <c r="AS2" s="338"/>
      <c r="AT2" s="338"/>
      <c r="AU2" s="338"/>
      <c r="AV2" s="338"/>
      <c r="AW2" s="338"/>
      <c r="AX2" s="338"/>
      <c r="AY2" s="338"/>
      <c r="AZ2" s="338"/>
      <c r="BA2" s="338"/>
      <c r="BB2" s="338"/>
      <c r="BC2" s="338"/>
      <c r="BD2" s="338"/>
      <c r="BE2" s="338"/>
      <c r="BS2" s="17" t="s">
        <v>6</v>
      </c>
      <c r="BT2" s="17" t="s">
        <v>7</v>
      </c>
    </row>
    <row r="3" spans="1:74" ht="6.95" customHeight="1" x14ac:dyDescent="0.3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6</v>
      </c>
      <c r="BT3" s="17" t="s">
        <v>8</v>
      </c>
    </row>
    <row r="4" spans="1:74" ht="36.950000000000003" customHeight="1" x14ac:dyDescent="0.3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4"/>
      <c r="AS4" s="25" t="s">
        <v>10</v>
      </c>
      <c r="BE4" s="26" t="s">
        <v>11</v>
      </c>
      <c r="BS4" s="17" t="s">
        <v>12</v>
      </c>
    </row>
    <row r="5" spans="1:74" ht="14.45" customHeight="1" x14ac:dyDescent="0.3">
      <c r="B5" s="21"/>
      <c r="C5" s="22"/>
      <c r="D5" s="27" t="s">
        <v>13</v>
      </c>
      <c r="E5" s="22"/>
      <c r="F5" s="22"/>
      <c r="G5" s="22"/>
      <c r="H5" s="22"/>
      <c r="I5" s="22"/>
      <c r="J5" s="22"/>
      <c r="K5" s="367" t="s">
        <v>14</v>
      </c>
      <c r="L5" s="368"/>
      <c r="M5" s="368"/>
      <c r="N5" s="368"/>
      <c r="O5" s="368"/>
      <c r="P5" s="368"/>
      <c r="Q5" s="368"/>
      <c r="R5" s="368"/>
      <c r="S5" s="368"/>
      <c r="T5" s="368"/>
      <c r="U5" s="368"/>
      <c r="V5" s="368"/>
      <c r="W5" s="368"/>
      <c r="X5" s="368"/>
      <c r="Y5" s="368"/>
      <c r="Z5" s="368"/>
      <c r="AA5" s="368"/>
      <c r="AB5" s="368"/>
      <c r="AC5" s="368"/>
      <c r="AD5" s="368"/>
      <c r="AE5" s="368"/>
      <c r="AF5" s="368"/>
      <c r="AG5" s="368"/>
      <c r="AH5" s="368"/>
      <c r="AI5" s="368"/>
      <c r="AJ5" s="368"/>
      <c r="AK5" s="368"/>
      <c r="AL5" s="368"/>
      <c r="AM5" s="368"/>
      <c r="AN5" s="368"/>
      <c r="AO5" s="368"/>
      <c r="AP5" s="22"/>
      <c r="AQ5" s="24"/>
      <c r="BE5" s="364" t="s">
        <v>15</v>
      </c>
      <c r="BS5" s="17" t="s">
        <v>6</v>
      </c>
    </row>
    <row r="6" spans="1:74" ht="36.950000000000003" customHeight="1" x14ac:dyDescent="0.3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69" t="s">
        <v>17</v>
      </c>
      <c r="L6" s="368"/>
      <c r="M6" s="368"/>
      <c r="N6" s="368"/>
      <c r="O6" s="368"/>
      <c r="P6" s="368"/>
      <c r="Q6" s="368"/>
      <c r="R6" s="368"/>
      <c r="S6" s="368"/>
      <c r="T6" s="368"/>
      <c r="U6" s="368"/>
      <c r="V6" s="368"/>
      <c r="W6" s="368"/>
      <c r="X6" s="368"/>
      <c r="Y6" s="368"/>
      <c r="Z6" s="368"/>
      <c r="AA6" s="368"/>
      <c r="AB6" s="368"/>
      <c r="AC6" s="368"/>
      <c r="AD6" s="368"/>
      <c r="AE6" s="368"/>
      <c r="AF6" s="368"/>
      <c r="AG6" s="368"/>
      <c r="AH6" s="368"/>
      <c r="AI6" s="368"/>
      <c r="AJ6" s="368"/>
      <c r="AK6" s="368"/>
      <c r="AL6" s="368"/>
      <c r="AM6" s="368"/>
      <c r="AN6" s="368"/>
      <c r="AO6" s="368"/>
      <c r="AP6" s="22"/>
      <c r="AQ6" s="24"/>
      <c r="BE6" s="338"/>
      <c r="BS6" s="17" t="s">
        <v>18</v>
      </c>
    </row>
    <row r="7" spans="1:74" ht="14.45" customHeight="1" x14ac:dyDescent="0.3">
      <c r="B7" s="21"/>
      <c r="C7" s="22"/>
      <c r="D7" s="30" t="s">
        <v>19</v>
      </c>
      <c r="E7" s="22"/>
      <c r="F7" s="22"/>
      <c r="G7" s="22"/>
      <c r="H7" s="22"/>
      <c r="I7" s="22"/>
      <c r="J7" s="22"/>
      <c r="K7" s="28" t="s">
        <v>20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0" t="s">
        <v>21</v>
      </c>
      <c r="AL7" s="22"/>
      <c r="AM7" s="22"/>
      <c r="AN7" s="28" t="s">
        <v>20</v>
      </c>
      <c r="AO7" s="22"/>
      <c r="AP7" s="22"/>
      <c r="AQ7" s="24"/>
      <c r="BE7" s="338"/>
      <c r="BS7" s="17" t="s">
        <v>22</v>
      </c>
    </row>
    <row r="8" spans="1:74" ht="14.45" customHeight="1" x14ac:dyDescent="0.3">
      <c r="B8" s="21"/>
      <c r="C8" s="22"/>
      <c r="D8" s="30" t="s">
        <v>23</v>
      </c>
      <c r="E8" s="22"/>
      <c r="F8" s="22"/>
      <c r="G8" s="22"/>
      <c r="H8" s="22"/>
      <c r="I8" s="22"/>
      <c r="J8" s="22"/>
      <c r="K8" s="28" t="s">
        <v>24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0" t="s">
        <v>25</v>
      </c>
      <c r="AL8" s="22"/>
      <c r="AM8" s="22"/>
      <c r="AN8" s="31" t="s">
        <v>26</v>
      </c>
      <c r="AO8" s="22"/>
      <c r="AP8" s="22"/>
      <c r="AQ8" s="24"/>
      <c r="BE8" s="338"/>
      <c r="BS8" s="17" t="s">
        <v>27</v>
      </c>
    </row>
    <row r="9" spans="1:74" ht="14.45" customHeight="1" x14ac:dyDescent="0.3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4"/>
      <c r="BE9" s="338"/>
      <c r="BS9" s="17" t="s">
        <v>28</v>
      </c>
    </row>
    <row r="10" spans="1:74" ht="14.45" customHeight="1" x14ac:dyDescent="0.3">
      <c r="B10" s="21"/>
      <c r="C10" s="22"/>
      <c r="D10" s="30" t="s">
        <v>29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0" t="s">
        <v>30</v>
      </c>
      <c r="AL10" s="22"/>
      <c r="AM10" s="22"/>
      <c r="AN10" s="28" t="s">
        <v>31</v>
      </c>
      <c r="AO10" s="22"/>
      <c r="AP10" s="22"/>
      <c r="AQ10" s="24"/>
      <c r="BE10" s="338"/>
      <c r="BS10" s="17" t="s">
        <v>18</v>
      </c>
    </row>
    <row r="11" spans="1:74" ht="18.399999999999999" customHeight="1" x14ac:dyDescent="0.3">
      <c r="B11" s="21"/>
      <c r="C11" s="22"/>
      <c r="D11" s="22"/>
      <c r="E11" s="28" t="s">
        <v>32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0" t="s">
        <v>33</v>
      </c>
      <c r="AL11" s="22"/>
      <c r="AM11" s="22"/>
      <c r="AN11" s="28" t="s">
        <v>20</v>
      </c>
      <c r="AO11" s="22"/>
      <c r="AP11" s="22"/>
      <c r="AQ11" s="24"/>
      <c r="BE11" s="338"/>
      <c r="BS11" s="17" t="s">
        <v>18</v>
      </c>
    </row>
    <row r="12" spans="1:74" ht="6.95" customHeight="1" x14ac:dyDescent="0.3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4"/>
      <c r="BE12" s="338"/>
      <c r="BS12" s="17" t="s">
        <v>18</v>
      </c>
    </row>
    <row r="13" spans="1:74" ht="14.45" customHeight="1" x14ac:dyDescent="0.3">
      <c r="B13" s="21"/>
      <c r="C13" s="22"/>
      <c r="D13" s="30" t="s">
        <v>34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0" t="s">
        <v>30</v>
      </c>
      <c r="AL13" s="22"/>
      <c r="AM13" s="22"/>
      <c r="AN13" s="32" t="s">
        <v>35</v>
      </c>
      <c r="AO13" s="22"/>
      <c r="AP13" s="22"/>
      <c r="AQ13" s="24"/>
      <c r="BE13" s="338"/>
      <c r="BS13" s="17" t="s">
        <v>18</v>
      </c>
    </row>
    <row r="14" spans="1:74" ht="15" x14ac:dyDescent="0.3">
      <c r="B14" s="21"/>
      <c r="C14" s="22"/>
      <c r="D14" s="22"/>
      <c r="E14" s="370" t="s">
        <v>35</v>
      </c>
      <c r="F14" s="368"/>
      <c r="G14" s="368"/>
      <c r="H14" s="368"/>
      <c r="I14" s="368"/>
      <c r="J14" s="368"/>
      <c r="K14" s="368"/>
      <c r="L14" s="368"/>
      <c r="M14" s="368"/>
      <c r="N14" s="368"/>
      <c r="O14" s="368"/>
      <c r="P14" s="368"/>
      <c r="Q14" s="368"/>
      <c r="R14" s="368"/>
      <c r="S14" s="368"/>
      <c r="T14" s="368"/>
      <c r="U14" s="368"/>
      <c r="V14" s="368"/>
      <c r="W14" s="368"/>
      <c r="X14" s="368"/>
      <c r="Y14" s="368"/>
      <c r="Z14" s="368"/>
      <c r="AA14" s="368"/>
      <c r="AB14" s="368"/>
      <c r="AC14" s="368"/>
      <c r="AD14" s="368"/>
      <c r="AE14" s="368"/>
      <c r="AF14" s="368"/>
      <c r="AG14" s="368"/>
      <c r="AH14" s="368"/>
      <c r="AI14" s="368"/>
      <c r="AJ14" s="368"/>
      <c r="AK14" s="30" t="s">
        <v>33</v>
      </c>
      <c r="AL14" s="22"/>
      <c r="AM14" s="22"/>
      <c r="AN14" s="32" t="s">
        <v>35</v>
      </c>
      <c r="AO14" s="22"/>
      <c r="AP14" s="22"/>
      <c r="AQ14" s="24"/>
      <c r="BE14" s="338"/>
      <c r="BS14" s="17" t="s">
        <v>18</v>
      </c>
    </row>
    <row r="15" spans="1:74" ht="6.95" customHeight="1" x14ac:dyDescent="0.3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4"/>
      <c r="BE15" s="338"/>
      <c r="BS15" s="17" t="s">
        <v>4</v>
      </c>
    </row>
    <row r="16" spans="1:74" ht="14.45" customHeight="1" x14ac:dyDescent="0.3">
      <c r="B16" s="21"/>
      <c r="C16" s="22"/>
      <c r="D16" s="30" t="s">
        <v>36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0" t="s">
        <v>30</v>
      </c>
      <c r="AL16" s="22"/>
      <c r="AM16" s="22"/>
      <c r="AN16" s="28" t="s">
        <v>37</v>
      </c>
      <c r="AO16" s="22"/>
      <c r="AP16" s="22"/>
      <c r="AQ16" s="24"/>
      <c r="BE16" s="338"/>
      <c r="BS16" s="17" t="s">
        <v>4</v>
      </c>
    </row>
    <row r="17" spans="2:71" ht="18.399999999999999" customHeight="1" x14ac:dyDescent="0.3">
      <c r="B17" s="21"/>
      <c r="C17" s="22"/>
      <c r="D17" s="22"/>
      <c r="E17" s="28" t="s">
        <v>38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0" t="s">
        <v>33</v>
      </c>
      <c r="AL17" s="22"/>
      <c r="AM17" s="22"/>
      <c r="AN17" s="28" t="s">
        <v>20</v>
      </c>
      <c r="AO17" s="22"/>
      <c r="AP17" s="22"/>
      <c r="AQ17" s="24"/>
      <c r="BE17" s="338"/>
      <c r="BS17" s="17" t="s">
        <v>39</v>
      </c>
    </row>
    <row r="18" spans="2:71" ht="6.95" customHeight="1" x14ac:dyDescent="0.3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4"/>
      <c r="BE18" s="338"/>
      <c r="BS18" s="17" t="s">
        <v>6</v>
      </c>
    </row>
    <row r="19" spans="2:71" ht="14.45" customHeight="1" x14ac:dyDescent="0.3">
      <c r="B19" s="21"/>
      <c r="C19" s="22"/>
      <c r="D19" s="30" t="s">
        <v>40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4"/>
      <c r="BE19" s="338"/>
      <c r="BS19" s="17" t="s">
        <v>6</v>
      </c>
    </row>
    <row r="20" spans="2:71" ht="22.5" customHeight="1" x14ac:dyDescent="0.3">
      <c r="B20" s="21"/>
      <c r="C20" s="22"/>
      <c r="D20" s="22"/>
      <c r="E20" s="371" t="s">
        <v>20</v>
      </c>
      <c r="F20" s="368"/>
      <c r="G20" s="368"/>
      <c r="H20" s="368"/>
      <c r="I20" s="368"/>
      <c r="J20" s="368"/>
      <c r="K20" s="368"/>
      <c r="L20" s="368"/>
      <c r="M20" s="368"/>
      <c r="N20" s="368"/>
      <c r="O20" s="368"/>
      <c r="P20" s="368"/>
      <c r="Q20" s="368"/>
      <c r="R20" s="368"/>
      <c r="S20" s="368"/>
      <c r="T20" s="368"/>
      <c r="U20" s="368"/>
      <c r="V20" s="368"/>
      <c r="W20" s="368"/>
      <c r="X20" s="368"/>
      <c r="Y20" s="368"/>
      <c r="Z20" s="368"/>
      <c r="AA20" s="368"/>
      <c r="AB20" s="368"/>
      <c r="AC20" s="368"/>
      <c r="AD20" s="368"/>
      <c r="AE20" s="368"/>
      <c r="AF20" s="368"/>
      <c r="AG20" s="368"/>
      <c r="AH20" s="368"/>
      <c r="AI20" s="368"/>
      <c r="AJ20" s="368"/>
      <c r="AK20" s="368"/>
      <c r="AL20" s="368"/>
      <c r="AM20" s="368"/>
      <c r="AN20" s="368"/>
      <c r="AO20" s="22"/>
      <c r="AP20" s="22"/>
      <c r="AQ20" s="24"/>
      <c r="BE20" s="338"/>
      <c r="BS20" s="17" t="s">
        <v>4</v>
      </c>
    </row>
    <row r="21" spans="2:71" ht="6.95" customHeight="1" x14ac:dyDescent="0.3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4"/>
      <c r="BE21" s="338"/>
    </row>
    <row r="22" spans="2:71" ht="6.95" customHeight="1" x14ac:dyDescent="0.3">
      <c r="B22" s="21"/>
      <c r="C22" s="22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22"/>
      <c r="AQ22" s="24"/>
      <c r="BE22" s="338"/>
    </row>
    <row r="23" spans="2:71" s="1" customFormat="1" ht="25.9" customHeight="1" x14ac:dyDescent="0.3">
      <c r="B23" s="34"/>
      <c r="C23" s="35"/>
      <c r="D23" s="36" t="s">
        <v>41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2">
        <f>ROUND(AG51,2)</f>
        <v>0</v>
      </c>
      <c r="AL23" s="373"/>
      <c r="AM23" s="373"/>
      <c r="AN23" s="373"/>
      <c r="AO23" s="373"/>
      <c r="AP23" s="35"/>
      <c r="AQ23" s="38"/>
      <c r="BE23" s="365"/>
    </row>
    <row r="24" spans="2:71" s="1" customFormat="1" ht="6.95" customHeight="1" x14ac:dyDescent="0.3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8"/>
      <c r="BE24" s="365"/>
    </row>
    <row r="25" spans="2:71" s="1" customFormat="1" x14ac:dyDescent="0.3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74" t="s">
        <v>42</v>
      </c>
      <c r="M25" s="352"/>
      <c r="N25" s="352"/>
      <c r="O25" s="352"/>
      <c r="P25" s="35"/>
      <c r="Q25" s="35"/>
      <c r="R25" s="35"/>
      <c r="S25" s="35"/>
      <c r="T25" s="35"/>
      <c r="U25" s="35"/>
      <c r="V25" s="35"/>
      <c r="W25" s="374" t="s">
        <v>43</v>
      </c>
      <c r="X25" s="352"/>
      <c r="Y25" s="352"/>
      <c r="Z25" s="352"/>
      <c r="AA25" s="352"/>
      <c r="AB25" s="352"/>
      <c r="AC25" s="352"/>
      <c r="AD25" s="352"/>
      <c r="AE25" s="352"/>
      <c r="AF25" s="35"/>
      <c r="AG25" s="35"/>
      <c r="AH25" s="35"/>
      <c r="AI25" s="35"/>
      <c r="AJ25" s="35"/>
      <c r="AK25" s="374" t="s">
        <v>44</v>
      </c>
      <c r="AL25" s="352"/>
      <c r="AM25" s="352"/>
      <c r="AN25" s="352"/>
      <c r="AO25" s="352"/>
      <c r="AP25" s="35"/>
      <c r="AQ25" s="38"/>
      <c r="BE25" s="365"/>
    </row>
    <row r="26" spans="2:71" s="2" customFormat="1" ht="14.45" customHeight="1" x14ac:dyDescent="0.3">
      <c r="B26" s="40"/>
      <c r="C26" s="41"/>
      <c r="D26" s="42" t="s">
        <v>45</v>
      </c>
      <c r="E26" s="41"/>
      <c r="F26" s="42" t="s">
        <v>46</v>
      </c>
      <c r="G26" s="41"/>
      <c r="H26" s="41"/>
      <c r="I26" s="41"/>
      <c r="J26" s="41"/>
      <c r="K26" s="41"/>
      <c r="L26" s="357">
        <v>0.21</v>
      </c>
      <c r="M26" s="358"/>
      <c r="N26" s="358"/>
      <c r="O26" s="358"/>
      <c r="P26" s="41"/>
      <c r="Q26" s="41"/>
      <c r="R26" s="41"/>
      <c r="S26" s="41"/>
      <c r="T26" s="41"/>
      <c r="U26" s="41"/>
      <c r="V26" s="41"/>
      <c r="W26" s="359">
        <f>ROUND(AZ51,2)</f>
        <v>0</v>
      </c>
      <c r="X26" s="358"/>
      <c r="Y26" s="358"/>
      <c r="Z26" s="358"/>
      <c r="AA26" s="358"/>
      <c r="AB26" s="358"/>
      <c r="AC26" s="358"/>
      <c r="AD26" s="358"/>
      <c r="AE26" s="358"/>
      <c r="AF26" s="41"/>
      <c r="AG26" s="41"/>
      <c r="AH26" s="41"/>
      <c r="AI26" s="41"/>
      <c r="AJ26" s="41"/>
      <c r="AK26" s="359">
        <f>ROUND(AV51,2)</f>
        <v>0</v>
      </c>
      <c r="AL26" s="358"/>
      <c r="AM26" s="358"/>
      <c r="AN26" s="358"/>
      <c r="AO26" s="358"/>
      <c r="AP26" s="41"/>
      <c r="AQ26" s="43"/>
      <c r="BE26" s="366"/>
    </row>
    <row r="27" spans="2:71" s="2" customFormat="1" ht="14.45" customHeight="1" x14ac:dyDescent="0.3">
      <c r="B27" s="40"/>
      <c r="C27" s="41"/>
      <c r="D27" s="41"/>
      <c r="E27" s="41"/>
      <c r="F27" s="42" t="s">
        <v>47</v>
      </c>
      <c r="G27" s="41"/>
      <c r="H27" s="41"/>
      <c r="I27" s="41"/>
      <c r="J27" s="41"/>
      <c r="K27" s="41"/>
      <c r="L27" s="357">
        <v>0.15</v>
      </c>
      <c r="M27" s="358"/>
      <c r="N27" s="358"/>
      <c r="O27" s="358"/>
      <c r="P27" s="41"/>
      <c r="Q27" s="41"/>
      <c r="R27" s="41"/>
      <c r="S27" s="41"/>
      <c r="T27" s="41"/>
      <c r="U27" s="41"/>
      <c r="V27" s="41"/>
      <c r="W27" s="359">
        <f>ROUND(BA51,2)</f>
        <v>0</v>
      </c>
      <c r="X27" s="358"/>
      <c r="Y27" s="358"/>
      <c r="Z27" s="358"/>
      <c r="AA27" s="358"/>
      <c r="AB27" s="358"/>
      <c r="AC27" s="358"/>
      <c r="AD27" s="358"/>
      <c r="AE27" s="358"/>
      <c r="AF27" s="41"/>
      <c r="AG27" s="41"/>
      <c r="AH27" s="41"/>
      <c r="AI27" s="41"/>
      <c r="AJ27" s="41"/>
      <c r="AK27" s="359">
        <f>ROUND(AW51,2)</f>
        <v>0</v>
      </c>
      <c r="AL27" s="358"/>
      <c r="AM27" s="358"/>
      <c r="AN27" s="358"/>
      <c r="AO27" s="358"/>
      <c r="AP27" s="41"/>
      <c r="AQ27" s="43"/>
      <c r="BE27" s="366"/>
    </row>
    <row r="28" spans="2:71" s="2" customFormat="1" ht="14.45" hidden="1" customHeight="1" x14ac:dyDescent="0.3">
      <c r="B28" s="40"/>
      <c r="C28" s="41"/>
      <c r="D28" s="41"/>
      <c r="E28" s="41"/>
      <c r="F28" s="42" t="s">
        <v>48</v>
      </c>
      <c r="G28" s="41"/>
      <c r="H28" s="41"/>
      <c r="I28" s="41"/>
      <c r="J28" s="41"/>
      <c r="K28" s="41"/>
      <c r="L28" s="357">
        <v>0.21</v>
      </c>
      <c r="M28" s="358"/>
      <c r="N28" s="358"/>
      <c r="O28" s="358"/>
      <c r="P28" s="41"/>
      <c r="Q28" s="41"/>
      <c r="R28" s="41"/>
      <c r="S28" s="41"/>
      <c r="T28" s="41"/>
      <c r="U28" s="41"/>
      <c r="V28" s="41"/>
      <c r="W28" s="359">
        <f>ROUND(BB51,2)</f>
        <v>0</v>
      </c>
      <c r="X28" s="358"/>
      <c r="Y28" s="358"/>
      <c r="Z28" s="358"/>
      <c r="AA28" s="358"/>
      <c r="AB28" s="358"/>
      <c r="AC28" s="358"/>
      <c r="AD28" s="358"/>
      <c r="AE28" s="358"/>
      <c r="AF28" s="41"/>
      <c r="AG28" s="41"/>
      <c r="AH28" s="41"/>
      <c r="AI28" s="41"/>
      <c r="AJ28" s="41"/>
      <c r="AK28" s="359">
        <v>0</v>
      </c>
      <c r="AL28" s="358"/>
      <c r="AM28" s="358"/>
      <c r="AN28" s="358"/>
      <c r="AO28" s="358"/>
      <c r="AP28" s="41"/>
      <c r="AQ28" s="43"/>
      <c r="BE28" s="366"/>
    </row>
    <row r="29" spans="2:71" s="2" customFormat="1" ht="14.45" hidden="1" customHeight="1" x14ac:dyDescent="0.3">
      <c r="B29" s="40"/>
      <c r="C29" s="41"/>
      <c r="D29" s="41"/>
      <c r="E29" s="41"/>
      <c r="F29" s="42" t="s">
        <v>49</v>
      </c>
      <c r="G29" s="41"/>
      <c r="H29" s="41"/>
      <c r="I29" s="41"/>
      <c r="J29" s="41"/>
      <c r="K29" s="41"/>
      <c r="L29" s="357">
        <v>0.15</v>
      </c>
      <c r="M29" s="358"/>
      <c r="N29" s="358"/>
      <c r="O29" s="358"/>
      <c r="P29" s="41"/>
      <c r="Q29" s="41"/>
      <c r="R29" s="41"/>
      <c r="S29" s="41"/>
      <c r="T29" s="41"/>
      <c r="U29" s="41"/>
      <c r="V29" s="41"/>
      <c r="W29" s="359">
        <f>ROUND(BC51,2)</f>
        <v>0</v>
      </c>
      <c r="X29" s="358"/>
      <c r="Y29" s="358"/>
      <c r="Z29" s="358"/>
      <c r="AA29" s="358"/>
      <c r="AB29" s="358"/>
      <c r="AC29" s="358"/>
      <c r="AD29" s="358"/>
      <c r="AE29" s="358"/>
      <c r="AF29" s="41"/>
      <c r="AG29" s="41"/>
      <c r="AH29" s="41"/>
      <c r="AI29" s="41"/>
      <c r="AJ29" s="41"/>
      <c r="AK29" s="359">
        <v>0</v>
      </c>
      <c r="AL29" s="358"/>
      <c r="AM29" s="358"/>
      <c r="AN29" s="358"/>
      <c r="AO29" s="358"/>
      <c r="AP29" s="41"/>
      <c r="AQ29" s="43"/>
      <c r="BE29" s="366"/>
    </row>
    <row r="30" spans="2:71" s="2" customFormat="1" ht="14.45" hidden="1" customHeight="1" x14ac:dyDescent="0.3">
      <c r="B30" s="40"/>
      <c r="C30" s="41"/>
      <c r="D30" s="41"/>
      <c r="E30" s="41"/>
      <c r="F30" s="42" t="s">
        <v>50</v>
      </c>
      <c r="G30" s="41"/>
      <c r="H30" s="41"/>
      <c r="I30" s="41"/>
      <c r="J30" s="41"/>
      <c r="K30" s="41"/>
      <c r="L30" s="357">
        <v>0</v>
      </c>
      <c r="M30" s="358"/>
      <c r="N30" s="358"/>
      <c r="O30" s="358"/>
      <c r="P30" s="41"/>
      <c r="Q30" s="41"/>
      <c r="R30" s="41"/>
      <c r="S30" s="41"/>
      <c r="T30" s="41"/>
      <c r="U30" s="41"/>
      <c r="V30" s="41"/>
      <c r="W30" s="359">
        <f>ROUND(BD51,2)</f>
        <v>0</v>
      </c>
      <c r="X30" s="358"/>
      <c r="Y30" s="358"/>
      <c r="Z30" s="358"/>
      <c r="AA30" s="358"/>
      <c r="AB30" s="358"/>
      <c r="AC30" s="358"/>
      <c r="AD30" s="358"/>
      <c r="AE30" s="358"/>
      <c r="AF30" s="41"/>
      <c r="AG30" s="41"/>
      <c r="AH30" s="41"/>
      <c r="AI30" s="41"/>
      <c r="AJ30" s="41"/>
      <c r="AK30" s="359">
        <v>0</v>
      </c>
      <c r="AL30" s="358"/>
      <c r="AM30" s="358"/>
      <c r="AN30" s="358"/>
      <c r="AO30" s="358"/>
      <c r="AP30" s="41"/>
      <c r="AQ30" s="43"/>
      <c r="BE30" s="366"/>
    </row>
    <row r="31" spans="2:71" s="1" customFormat="1" ht="6.95" customHeight="1" x14ac:dyDescent="0.3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8"/>
      <c r="BE31" s="365"/>
    </row>
    <row r="32" spans="2:71" s="1" customFormat="1" ht="25.9" customHeight="1" x14ac:dyDescent="0.3">
      <c r="B32" s="34"/>
      <c r="C32" s="44"/>
      <c r="D32" s="45" t="s">
        <v>51</v>
      </c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7" t="s">
        <v>52</v>
      </c>
      <c r="U32" s="46"/>
      <c r="V32" s="46"/>
      <c r="W32" s="46"/>
      <c r="X32" s="360" t="s">
        <v>53</v>
      </c>
      <c r="Y32" s="361"/>
      <c r="Z32" s="361"/>
      <c r="AA32" s="361"/>
      <c r="AB32" s="361"/>
      <c r="AC32" s="46"/>
      <c r="AD32" s="46"/>
      <c r="AE32" s="46"/>
      <c r="AF32" s="46"/>
      <c r="AG32" s="46"/>
      <c r="AH32" s="46"/>
      <c r="AI32" s="46"/>
      <c r="AJ32" s="46"/>
      <c r="AK32" s="362">
        <f>SUM(AK23:AK30)</f>
        <v>0</v>
      </c>
      <c r="AL32" s="361"/>
      <c r="AM32" s="361"/>
      <c r="AN32" s="361"/>
      <c r="AO32" s="363"/>
      <c r="AP32" s="44"/>
      <c r="AQ32" s="48"/>
      <c r="BE32" s="365"/>
    </row>
    <row r="33" spans="2:56" s="1" customFormat="1" ht="6.95" customHeight="1" x14ac:dyDescent="0.3">
      <c r="B33" s="34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8"/>
    </row>
    <row r="34" spans="2:56" s="1" customFormat="1" ht="6.95" customHeight="1" x14ac:dyDescent="0.3"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1"/>
    </row>
    <row r="38" spans="2:56" s="1" customFormat="1" ht="6.95" customHeight="1" x14ac:dyDescent="0.3">
      <c r="B38" s="52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4"/>
    </row>
    <row r="39" spans="2:56" s="1" customFormat="1" ht="36.950000000000003" customHeight="1" x14ac:dyDescent="0.3">
      <c r="B39" s="34"/>
      <c r="C39" s="55" t="s">
        <v>54</v>
      </c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56"/>
      <c r="AQ39" s="56"/>
      <c r="AR39" s="54"/>
    </row>
    <row r="40" spans="2:56" s="1" customFormat="1" ht="6.95" customHeight="1" x14ac:dyDescent="0.3">
      <c r="B40" s="34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56"/>
      <c r="AN40" s="56"/>
      <c r="AO40" s="56"/>
      <c r="AP40" s="56"/>
      <c r="AQ40" s="56"/>
      <c r="AR40" s="54"/>
    </row>
    <row r="41" spans="2:56" s="3" customFormat="1" ht="14.45" customHeight="1" x14ac:dyDescent="0.3">
      <c r="B41" s="57"/>
      <c r="C41" s="58" t="s">
        <v>13</v>
      </c>
      <c r="D41" s="59"/>
      <c r="E41" s="59"/>
      <c r="F41" s="59"/>
      <c r="G41" s="59"/>
      <c r="H41" s="59"/>
      <c r="I41" s="59"/>
      <c r="J41" s="59"/>
      <c r="K41" s="59"/>
      <c r="L41" s="59" t="str">
        <f>K5</f>
        <v>20162210</v>
      </c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60"/>
    </row>
    <row r="42" spans="2:56" s="4" customFormat="1" ht="36.950000000000003" customHeight="1" x14ac:dyDescent="0.3">
      <c r="B42" s="61"/>
      <c r="C42" s="62" t="s">
        <v>16</v>
      </c>
      <c r="D42" s="63"/>
      <c r="E42" s="63"/>
      <c r="F42" s="63"/>
      <c r="G42" s="63"/>
      <c r="H42" s="63"/>
      <c r="I42" s="63"/>
      <c r="J42" s="63"/>
      <c r="K42" s="63"/>
      <c r="L42" s="342" t="str">
        <f>K6</f>
        <v>ORANŽOVÝ PŘECHOD - Bezpečnost a ochrana dětí a mládeže ve městě Veltrusy</v>
      </c>
      <c r="M42" s="343"/>
      <c r="N42" s="343"/>
      <c r="O42" s="343"/>
      <c r="P42" s="343"/>
      <c r="Q42" s="343"/>
      <c r="R42" s="343"/>
      <c r="S42" s="343"/>
      <c r="T42" s="343"/>
      <c r="U42" s="343"/>
      <c r="V42" s="343"/>
      <c r="W42" s="343"/>
      <c r="X42" s="343"/>
      <c r="Y42" s="343"/>
      <c r="Z42" s="343"/>
      <c r="AA42" s="343"/>
      <c r="AB42" s="343"/>
      <c r="AC42" s="343"/>
      <c r="AD42" s="343"/>
      <c r="AE42" s="343"/>
      <c r="AF42" s="343"/>
      <c r="AG42" s="343"/>
      <c r="AH42" s="343"/>
      <c r="AI42" s="343"/>
      <c r="AJ42" s="343"/>
      <c r="AK42" s="343"/>
      <c r="AL42" s="343"/>
      <c r="AM42" s="343"/>
      <c r="AN42" s="343"/>
      <c r="AO42" s="343"/>
      <c r="AP42" s="63"/>
      <c r="AQ42" s="63"/>
      <c r="AR42" s="64"/>
    </row>
    <row r="43" spans="2:56" s="1" customFormat="1" ht="6.95" customHeight="1" x14ac:dyDescent="0.3">
      <c r="B43" s="34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6"/>
      <c r="AJ43" s="56"/>
      <c r="AK43" s="56"/>
      <c r="AL43" s="56"/>
      <c r="AM43" s="56"/>
      <c r="AN43" s="56"/>
      <c r="AO43" s="56"/>
      <c r="AP43" s="56"/>
      <c r="AQ43" s="56"/>
      <c r="AR43" s="54"/>
    </row>
    <row r="44" spans="2:56" s="1" customFormat="1" ht="15" x14ac:dyDescent="0.3">
      <c r="B44" s="34"/>
      <c r="C44" s="58" t="s">
        <v>23</v>
      </c>
      <c r="D44" s="56"/>
      <c r="E44" s="56"/>
      <c r="F44" s="56"/>
      <c r="G44" s="56"/>
      <c r="H44" s="56"/>
      <c r="I44" s="56"/>
      <c r="J44" s="56"/>
      <c r="K44" s="56"/>
      <c r="L44" s="65" t="str">
        <f>IF(K8="","",K8)</f>
        <v>k.ú. Veltrusy</v>
      </c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8" t="s">
        <v>25</v>
      </c>
      <c r="AJ44" s="56"/>
      <c r="AK44" s="56"/>
      <c r="AL44" s="56"/>
      <c r="AM44" s="344" t="str">
        <f>IF(AN8= "","",AN8)</f>
        <v>12.8.2016</v>
      </c>
      <c r="AN44" s="345"/>
      <c r="AO44" s="56"/>
      <c r="AP44" s="56"/>
      <c r="AQ44" s="56"/>
      <c r="AR44" s="54"/>
    </row>
    <row r="45" spans="2:56" s="1" customFormat="1" ht="6.95" customHeight="1" x14ac:dyDescent="0.3">
      <c r="B45" s="34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56"/>
      <c r="AQ45" s="56"/>
      <c r="AR45" s="54"/>
    </row>
    <row r="46" spans="2:56" s="1" customFormat="1" ht="15" x14ac:dyDescent="0.3">
      <c r="B46" s="34"/>
      <c r="C46" s="58" t="s">
        <v>29</v>
      </c>
      <c r="D46" s="56"/>
      <c r="E46" s="56"/>
      <c r="F46" s="56"/>
      <c r="G46" s="56"/>
      <c r="H46" s="56"/>
      <c r="I46" s="56"/>
      <c r="J46" s="56"/>
      <c r="K46" s="56"/>
      <c r="L46" s="59" t="str">
        <f>IF(E11= "","",E11)</f>
        <v>Město Veltrusy</v>
      </c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8" t="s">
        <v>36</v>
      </c>
      <c r="AJ46" s="56"/>
      <c r="AK46" s="56"/>
      <c r="AL46" s="56"/>
      <c r="AM46" s="346" t="str">
        <f>IF(E17="","",E17)</f>
        <v xml:space="preserve"> Ing.arch. Jiří Hánl </v>
      </c>
      <c r="AN46" s="345"/>
      <c r="AO46" s="345"/>
      <c r="AP46" s="345"/>
      <c r="AQ46" s="56"/>
      <c r="AR46" s="54"/>
      <c r="AS46" s="347" t="s">
        <v>55</v>
      </c>
      <c r="AT46" s="348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 x14ac:dyDescent="0.3">
      <c r="B47" s="34"/>
      <c r="C47" s="58" t="s">
        <v>34</v>
      </c>
      <c r="D47" s="56"/>
      <c r="E47" s="56"/>
      <c r="F47" s="56"/>
      <c r="G47" s="56"/>
      <c r="H47" s="56"/>
      <c r="I47" s="56"/>
      <c r="J47" s="56"/>
      <c r="K47" s="56"/>
      <c r="L47" s="59" t="str">
        <f>IF(E14= "Vyplň údaj","",E14)</f>
        <v/>
      </c>
      <c r="M47" s="56"/>
      <c r="N47" s="56"/>
      <c r="O47" s="56"/>
      <c r="P47" s="56"/>
      <c r="Q47" s="56"/>
      <c r="R47" s="56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6"/>
      <c r="AJ47" s="56"/>
      <c r="AK47" s="56"/>
      <c r="AL47" s="56"/>
      <c r="AM47" s="56"/>
      <c r="AN47" s="56"/>
      <c r="AO47" s="56"/>
      <c r="AP47" s="56"/>
      <c r="AQ47" s="56"/>
      <c r="AR47" s="54"/>
      <c r="AS47" s="349"/>
      <c r="AT47" s="350"/>
      <c r="AU47" s="69"/>
      <c r="AV47" s="69"/>
      <c r="AW47" s="69"/>
      <c r="AX47" s="69"/>
      <c r="AY47" s="69"/>
      <c r="AZ47" s="69"/>
      <c r="BA47" s="69"/>
      <c r="BB47" s="69"/>
      <c r="BC47" s="69"/>
      <c r="BD47" s="70"/>
    </row>
    <row r="48" spans="2:56" s="1" customFormat="1" ht="10.9" customHeight="1" x14ac:dyDescent="0.3">
      <c r="B48" s="34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6"/>
      <c r="AJ48" s="56"/>
      <c r="AK48" s="56"/>
      <c r="AL48" s="56"/>
      <c r="AM48" s="56"/>
      <c r="AN48" s="56"/>
      <c r="AO48" s="56"/>
      <c r="AP48" s="56"/>
      <c r="AQ48" s="56"/>
      <c r="AR48" s="54"/>
      <c r="AS48" s="351"/>
      <c r="AT48" s="352"/>
      <c r="AU48" s="35"/>
      <c r="AV48" s="35"/>
      <c r="AW48" s="35"/>
      <c r="AX48" s="35"/>
      <c r="AY48" s="35"/>
      <c r="AZ48" s="35"/>
      <c r="BA48" s="35"/>
      <c r="BB48" s="35"/>
      <c r="BC48" s="35"/>
      <c r="BD48" s="71"/>
    </row>
    <row r="49" spans="1:91" s="1" customFormat="1" ht="29.25" customHeight="1" x14ac:dyDescent="0.3">
      <c r="B49" s="34"/>
      <c r="C49" s="353" t="s">
        <v>56</v>
      </c>
      <c r="D49" s="354"/>
      <c r="E49" s="354"/>
      <c r="F49" s="354"/>
      <c r="G49" s="354"/>
      <c r="H49" s="72"/>
      <c r="I49" s="355" t="s">
        <v>57</v>
      </c>
      <c r="J49" s="354"/>
      <c r="K49" s="354"/>
      <c r="L49" s="354"/>
      <c r="M49" s="354"/>
      <c r="N49" s="354"/>
      <c r="O49" s="354"/>
      <c r="P49" s="354"/>
      <c r="Q49" s="354"/>
      <c r="R49" s="354"/>
      <c r="S49" s="354"/>
      <c r="T49" s="354"/>
      <c r="U49" s="354"/>
      <c r="V49" s="354"/>
      <c r="W49" s="354"/>
      <c r="X49" s="354"/>
      <c r="Y49" s="354"/>
      <c r="Z49" s="354"/>
      <c r="AA49" s="354"/>
      <c r="AB49" s="354"/>
      <c r="AC49" s="354"/>
      <c r="AD49" s="354"/>
      <c r="AE49" s="354"/>
      <c r="AF49" s="354"/>
      <c r="AG49" s="356" t="s">
        <v>58</v>
      </c>
      <c r="AH49" s="354"/>
      <c r="AI49" s="354"/>
      <c r="AJ49" s="354"/>
      <c r="AK49" s="354"/>
      <c r="AL49" s="354"/>
      <c r="AM49" s="354"/>
      <c r="AN49" s="355" t="s">
        <v>59</v>
      </c>
      <c r="AO49" s="354"/>
      <c r="AP49" s="354"/>
      <c r="AQ49" s="73" t="s">
        <v>60</v>
      </c>
      <c r="AR49" s="54"/>
      <c r="AS49" s="74" t="s">
        <v>61</v>
      </c>
      <c r="AT49" s="75" t="s">
        <v>62</v>
      </c>
      <c r="AU49" s="75" t="s">
        <v>63</v>
      </c>
      <c r="AV49" s="75" t="s">
        <v>64</v>
      </c>
      <c r="AW49" s="75" t="s">
        <v>65</v>
      </c>
      <c r="AX49" s="75" t="s">
        <v>66</v>
      </c>
      <c r="AY49" s="75" t="s">
        <v>67</v>
      </c>
      <c r="AZ49" s="75" t="s">
        <v>68</v>
      </c>
      <c r="BA49" s="75" t="s">
        <v>69</v>
      </c>
      <c r="BB49" s="75" t="s">
        <v>70</v>
      </c>
      <c r="BC49" s="75" t="s">
        <v>71</v>
      </c>
      <c r="BD49" s="76" t="s">
        <v>72</v>
      </c>
    </row>
    <row r="50" spans="1:91" s="1" customFormat="1" ht="10.9" customHeight="1" x14ac:dyDescent="0.3">
      <c r="B50" s="34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6"/>
      <c r="AJ50" s="56"/>
      <c r="AK50" s="56"/>
      <c r="AL50" s="56"/>
      <c r="AM50" s="56"/>
      <c r="AN50" s="56"/>
      <c r="AO50" s="56"/>
      <c r="AP50" s="56"/>
      <c r="AQ50" s="56"/>
      <c r="AR50" s="54"/>
      <c r="AS50" s="77"/>
      <c r="AT50" s="78"/>
      <c r="AU50" s="78"/>
      <c r="AV50" s="78"/>
      <c r="AW50" s="78"/>
      <c r="AX50" s="78"/>
      <c r="AY50" s="78"/>
      <c r="AZ50" s="78"/>
      <c r="BA50" s="78"/>
      <c r="BB50" s="78"/>
      <c r="BC50" s="78"/>
      <c r="BD50" s="79"/>
    </row>
    <row r="51" spans="1:91" s="4" customFormat="1" ht="32.450000000000003" customHeight="1" x14ac:dyDescent="0.3">
      <c r="B51" s="61"/>
      <c r="C51" s="80" t="s">
        <v>73</v>
      </c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/>
      <c r="AD51" s="81"/>
      <c r="AE51" s="81"/>
      <c r="AF51" s="81"/>
      <c r="AG51" s="336">
        <f>ROUND(SUM(AG52:AG53),2)</f>
        <v>0</v>
      </c>
      <c r="AH51" s="336"/>
      <c r="AI51" s="336"/>
      <c r="AJ51" s="336"/>
      <c r="AK51" s="336"/>
      <c r="AL51" s="336"/>
      <c r="AM51" s="336"/>
      <c r="AN51" s="337">
        <f>SUM(AG51,AT51)</f>
        <v>0</v>
      </c>
      <c r="AO51" s="337"/>
      <c r="AP51" s="337"/>
      <c r="AQ51" s="82" t="s">
        <v>20</v>
      </c>
      <c r="AR51" s="64"/>
      <c r="AS51" s="83">
        <f>ROUND(SUM(AS52:AS53),2)</f>
        <v>0</v>
      </c>
      <c r="AT51" s="84">
        <f>ROUND(SUM(AV51:AW51),2)</f>
        <v>0</v>
      </c>
      <c r="AU51" s="85">
        <f>ROUND(SUM(AU52:AU53),5)</f>
        <v>0</v>
      </c>
      <c r="AV51" s="84">
        <f>ROUND(AZ51*L26,2)</f>
        <v>0</v>
      </c>
      <c r="AW51" s="84">
        <f>ROUND(BA51*L27,2)</f>
        <v>0</v>
      </c>
      <c r="AX51" s="84">
        <f>ROUND(BB51*L26,2)</f>
        <v>0</v>
      </c>
      <c r="AY51" s="84">
        <f>ROUND(BC51*L27,2)</f>
        <v>0</v>
      </c>
      <c r="AZ51" s="84">
        <f>ROUND(SUM(AZ52:AZ53),2)</f>
        <v>0</v>
      </c>
      <c r="BA51" s="84">
        <f>ROUND(SUM(BA52:BA53),2)</f>
        <v>0</v>
      </c>
      <c r="BB51" s="84">
        <f>ROUND(SUM(BB52:BB53),2)</f>
        <v>0</v>
      </c>
      <c r="BC51" s="84">
        <f>ROUND(SUM(BC52:BC53),2)</f>
        <v>0</v>
      </c>
      <c r="BD51" s="86">
        <f>ROUND(SUM(BD52:BD53),2)</f>
        <v>0</v>
      </c>
      <c r="BS51" s="87" t="s">
        <v>74</v>
      </c>
      <c r="BT51" s="87" t="s">
        <v>75</v>
      </c>
      <c r="BU51" s="88" t="s">
        <v>76</v>
      </c>
      <c r="BV51" s="87" t="s">
        <v>77</v>
      </c>
      <c r="BW51" s="87" t="s">
        <v>5</v>
      </c>
      <c r="BX51" s="87" t="s">
        <v>78</v>
      </c>
      <c r="CL51" s="87" t="s">
        <v>20</v>
      </c>
    </row>
    <row r="52" spans="1:91" s="5" customFormat="1" ht="22.5" customHeight="1" x14ac:dyDescent="0.3">
      <c r="A52" s="248" t="s">
        <v>641</v>
      </c>
      <c r="B52" s="89"/>
      <c r="C52" s="90"/>
      <c r="D52" s="341" t="s">
        <v>79</v>
      </c>
      <c r="E52" s="340"/>
      <c r="F52" s="340"/>
      <c r="G52" s="340"/>
      <c r="H52" s="340"/>
      <c r="I52" s="91"/>
      <c r="J52" s="341" t="s">
        <v>80</v>
      </c>
      <c r="K52" s="340"/>
      <c r="L52" s="340"/>
      <c r="M52" s="340"/>
      <c r="N52" s="340"/>
      <c r="O52" s="340"/>
      <c r="P52" s="340"/>
      <c r="Q52" s="340"/>
      <c r="R52" s="340"/>
      <c r="S52" s="340"/>
      <c r="T52" s="340"/>
      <c r="U52" s="340"/>
      <c r="V52" s="340"/>
      <c r="W52" s="340"/>
      <c r="X52" s="340"/>
      <c r="Y52" s="340"/>
      <c r="Z52" s="340"/>
      <c r="AA52" s="340"/>
      <c r="AB52" s="340"/>
      <c r="AC52" s="340"/>
      <c r="AD52" s="340"/>
      <c r="AE52" s="340"/>
      <c r="AF52" s="340"/>
      <c r="AG52" s="339">
        <f>'01 - SO 01 Přechod pro ch...'!J27</f>
        <v>0</v>
      </c>
      <c r="AH52" s="340"/>
      <c r="AI52" s="340"/>
      <c r="AJ52" s="340"/>
      <c r="AK52" s="340"/>
      <c r="AL52" s="340"/>
      <c r="AM52" s="340"/>
      <c r="AN52" s="339">
        <f>SUM(AG52,AT52)</f>
        <v>0</v>
      </c>
      <c r="AO52" s="340"/>
      <c r="AP52" s="340"/>
      <c r="AQ52" s="92" t="s">
        <v>81</v>
      </c>
      <c r="AR52" s="93"/>
      <c r="AS52" s="94">
        <v>0</v>
      </c>
      <c r="AT52" s="95">
        <f>ROUND(SUM(AV52:AW52),2)</f>
        <v>0</v>
      </c>
      <c r="AU52" s="96">
        <f>'01 - SO 01 Přechod pro ch...'!P85</f>
        <v>0</v>
      </c>
      <c r="AV52" s="95">
        <f>'01 - SO 01 Přechod pro ch...'!J30</f>
        <v>0</v>
      </c>
      <c r="AW52" s="95">
        <f>'01 - SO 01 Přechod pro ch...'!J31</f>
        <v>0</v>
      </c>
      <c r="AX52" s="95">
        <f>'01 - SO 01 Přechod pro ch...'!J32</f>
        <v>0</v>
      </c>
      <c r="AY52" s="95">
        <f>'01 - SO 01 Přechod pro ch...'!J33</f>
        <v>0</v>
      </c>
      <c r="AZ52" s="95">
        <f>'01 - SO 01 Přechod pro ch...'!F30</f>
        <v>0</v>
      </c>
      <c r="BA52" s="95">
        <f>'01 - SO 01 Přechod pro ch...'!F31</f>
        <v>0</v>
      </c>
      <c r="BB52" s="95">
        <f>'01 - SO 01 Přechod pro ch...'!F32</f>
        <v>0</v>
      </c>
      <c r="BC52" s="95">
        <f>'01 - SO 01 Přechod pro ch...'!F33</f>
        <v>0</v>
      </c>
      <c r="BD52" s="97">
        <f>'01 - SO 01 Přechod pro ch...'!F34</f>
        <v>0</v>
      </c>
      <c r="BT52" s="98" t="s">
        <v>22</v>
      </c>
      <c r="BV52" s="98" t="s">
        <v>77</v>
      </c>
      <c r="BW52" s="98" t="s">
        <v>82</v>
      </c>
      <c r="BX52" s="98" t="s">
        <v>5</v>
      </c>
      <c r="CL52" s="98" t="s">
        <v>20</v>
      </c>
      <c r="CM52" s="98" t="s">
        <v>83</v>
      </c>
    </row>
    <row r="53" spans="1:91" s="5" customFormat="1" ht="22.5" customHeight="1" x14ac:dyDescent="0.3">
      <c r="A53" s="248" t="s">
        <v>641</v>
      </c>
      <c r="B53" s="89"/>
      <c r="C53" s="90"/>
      <c r="D53" s="341" t="s">
        <v>84</v>
      </c>
      <c r="E53" s="340"/>
      <c r="F53" s="340"/>
      <c r="G53" s="340"/>
      <c r="H53" s="340"/>
      <c r="I53" s="91"/>
      <c r="J53" s="341" t="s">
        <v>85</v>
      </c>
      <c r="K53" s="340"/>
      <c r="L53" s="340"/>
      <c r="M53" s="340"/>
      <c r="N53" s="340"/>
      <c r="O53" s="340"/>
      <c r="P53" s="340"/>
      <c r="Q53" s="340"/>
      <c r="R53" s="340"/>
      <c r="S53" s="340"/>
      <c r="T53" s="340"/>
      <c r="U53" s="340"/>
      <c r="V53" s="340"/>
      <c r="W53" s="340"/>
      <c r="X53" s="340"/>
      <c r="Y53" s="340"/>
      <c r="Z53" s="340"/>
      <c r="AA53" s="340"/>
      <c r="AB53" s="340"/>
      <c r="AC53" s="340"/>
      <c r="AD53" s="340"/>
      <c r="AE53" s="340"/>
      <c r="AF53" s="340"/>
      <c r="AG53" s="339">
        <f>'02 - SO 02 Úprava veřejné...'!J27</f>
        <v>0</v>
      </c>
      <c r="AH53" s="340"/>
      <c r="AI53" s="340"/>
      <c r="AJ53" s="340"/>
      <c r="AK53" s="340"/>
      <c r="AL53" s="340"/>
      <c r="AM53" s="340"/>
      <c r="AN53" s="339">
        <f>SUM(AG53,AT53)</f>
        <v>0</v>
      </c>
      <c r="AO53" s="340"/>
      <c r="AP53" s="340"/>
      <c r="AQ53" s="92" t="s">
        <v>81</v>
      </c>
      <c r="AR53" s="93"/>
      <c r="AS53" s="99">
        <v>0</v>
      </c>
      <c r="AT53" s="100">
        <f>ROUND(SUM(AV53:AW53),2)</f>
        <v>0</v>
      </c>
      <c r="AU53" s="101">
        <f>'02 - SO 02 Úprava veřejné...'!P86</f>
        <v>0</v>
      </c>
      <c r="AV53" s="100">
        <f>'02 - SO 02 Úprava veřejné...'!J30</f>
        <v>0</v>
      </c>
      <c r="AW53" s="100">
        <f>'02 - SO 02 Úprava veřejné...'!J31</f>
        <v>0</v>
      </c>
      <c r="AX53" s="100">
        <f>'02 - SO 02 Úprava veřejné...'!J32</f>
        <v>0</v>
      </c>
      <c r="AY53" s="100">
        <f>'02 - SO 02 Úprava veřejné...'!J33</f>
        <v>0</v>
      </c>
      <c r="AZ53" s="100">
        <f>'02 - SO 02 Úprava veřejné...'!F30</f>
        <v>0</v>
      </c>
      <c r="BA53" s="100">
        <f>'02 - SO 02 Úprava veřejné...'!F31</f>
        <v>0</v>
      </c>
      <c r="BB53" s="100">
        <f>'02 - SO 02 Úprava veřejné...'!F32</f>
        <v>0</v>
      </c>
      <c r="BC53" s="100">
        <f>'02 - SO 02 Úprava veřejné...'!F33</f>
        <v>0</v>
      </c>
      <c r="BD53" s="102">
        <f>'02 - SO 02 Úprava veřejné...'!F34</f>
        <v>0</v>
      </c>
      <c r="BT53" s="98" t="s">
        <v>22</v>
      </c>
      <c r="BV53" s="98" t="s">
        <v>77</v>
      </c>
      <c r="BW53" s="98" t="s">
        <v>86</v>
      </c>
      <c r="BX53" s="98" t="s">
        <v>5</v>
      </c>
      <c r="CL53" s="98" t="s">
        <v>20</v>
      </c>
      <c r="CM53" s="98" t="s">
        <v>83</v>
      </c>
    </row>
    <row r="54" spans="1:91" s="1" customFormat="1" ht="30" customHeight="1" x14ac:dyDescent="0.3">
      <c r="B54" s="34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4"/>
    </row>
    <row r="55" spans="1:91" s="1" customFormat="1" ht="6.95" customHeight="1" x14ac:dyDescent="0.3">
      <c r="B55" s="49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4"/>
    </row>
  </sheetData>
  <sheetProtection algorithmName="SHA-512" hashValue="Xhc+aCT4fIJHIyg5T6Q2kd9hX5p50WqN4Rx6J/2KIcY2WguYYgtG4KUFwKIUyaTp4+woV88ax/pCZ81fDzESLQ==" saltValue="lNZys5ky1mPaVYs11wWHEw==" spinCount="100000" sheet="1" objects="1" scenarios="1" formatColumns="0" formatRows="0" sort="0" autoFilter="0"/>
  <mergeCells count="45">
    <mergeCell ref="L28:O28"/>
    <mergeCell ref="L26:O26"/>
    <mergeCell ref="W26:AE26"/>
    <mergeCell ref="AK26:AO26"/>
    <mergeCell ref="L27:O27"/>
    <mergeCell ref="W27:AE27"/>
    <mergeCell ref="AK27:AO27"/>
    <mergeCell ref="K6:AO6"/>
    <mergeCell ref="E14:AJ14"/>
    <mergeCell ref="E20:AN20"/>
    <mergeCell ref="AK23:AO23"/>
    <mergeCell ref="L25:O25"/>
    <mergeCell ref="W25:AE25"/>
    <mergeCell ref="AK25:AO25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</mergeCells>
  <hyperlinks>
    <hyperlink ref="K1:S1" location="C2" tooltip="Rekapitulace stavby" display="1) Rekapitulace stavby"/>
    <hyperlink ref="W1:AI1" location="C51" tooltip="Rekapitulace objektů stavby a soupisů prací" display="2) Rekapitulace objektů stavby a soupisů prací"/>
    <hyperlink ref="A52" location="'01 - SO 01 Přechod pro ch...'!C2" tooltip="01 - SO 01 Přechod pro ch..." display="/"/>
    <hyperlink ref="A53" location="'02 - SO 02 Úprava veřejné...'!C2" tooltip="02 - SO 02 Úprava veřejné...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16"/>
  <sheetViews>
    <sheetView showGridLines="0" workbookViewId="0">
      <pane ySplit="1" topLeftCell="A2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3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5"/>
      <c r="B1" s="250"/>
      <c r="C1" s="250"/>
      <c r="D1" s="249" t="s">
        <v>1</v>
      </c>
      <c r="E1" s="250"/>
      <c r="F1" s="251" t="s">
        <v>642</v>
      </c>
      <c r="G1" s="376" t="s">
        <v>643</v>
      </c>
      <c r="H1" s="376"/>
      <c r="I1" s="256"/>
      <c r="J1" s="251" t="s">
        <v>644</v>
      </c>
      <c r="K1" s="249" t="s">
        <v>87</v>
      </c>
      <c r="L1" s="251" t="s">
        <v>645</v>
      </c>
      <c r="M1" s="251"/>
      <c r="N1" s="251"/>
      <c r="O1" s="251"/>
      <c r="P1" s="251"/>
      <c r="Q1" s="251"/>
      <c r="R1" s="251"/>
      <c r="S1" s="251"/>
      <c r="T1" s="251"/>
      <c r="U1" s="247"/>
      <c r="V1" s="247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</row>
    <row r="2" spans="1:70" ht="36.950000000000003" customHeight="1" x14ac:dyDescent="0.3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7" t="s">
        <v>82</v>
      </c>
    </row>
    <row r="3" spans="1:70" ht="6.95" customHeight="1" x14ac:dyDescent="0.3">
      <c r="B3" s="18"/>
      <c r="C3" s="19"/>
      <c r="D3" s="19"/>
      <c r="E3" s="19"/>
      <c r="F3" s="19"/>
      <c r="G3" s="19"/>
      <c r="H3" s="19"/>
      <c r="I3" s="104"/>
      <c r="J3" s="19"/>
      <c r="K3" s="20"/>
      <c r="AT3" s="17" t="s">
        <v>83</v>
      </c>
    </row>
    <row r="4" spans="1:70" ht="36.950000000000003" customHeight="1" x14ac:dyDescent="0.3">
      <c r="B4" s="21"/>
      <c r="C4" s="22"/>
      <c r="D4" s="23" t="s">
        <v>88</v>
      </c>
      <c r="E4" s="22"/>
      <c r="F4" s="22"/>
      <c r="G4" s="22"/>
      <c r="H4" s="22"/>
      <c r="I4" s="105"/>
      <c r="J4" s="22"/>
      <c r="K4" s="24"/>
      <c r="M4" s="25" t="s">
        <v>10</v>
      </c>
      <c r="AT4" s="17" t="s">
        <v>4</v>
      </c>
    </row>
    <row r="5" spans="1:70" ht="6.95" customHeight="1" x14ac:dyDescent="0.3">
      <c r="B5" s="21"/>
      <c r="C5" s="22"/>
      <c r="D5" s="22"/>
      <c r="E5" s="22"/>
      <c r="F5" s="22"/>
      <c r="G5" s="22"/>
      <c r="H5" s="22"/>
      <c r="I5" s="105"/>
      <c r="J5" s="22"/>
      <c r="K5" s="24"/>
    </row>
    <row r="6" spans="1:70" ht="15" x14ac:dyDescent="0.3">
      <c r="B6" s="21"/>
      <c r="C6" s="22"/>
      <c r="D6" s="30" t="s">
        <v>16</v>
      </c>
      <c r="E6" s="22"/>
      <c r="F6" s="22"/>
      <c r="G6" s="22"/>
      <c r="H6" s="22"/>
      <c r="I6" s="105"/>
      <c r="J6" s="22"/>
      <c r="K6" s="24"/>
    </row>
    <row r="7" spans="1:70" ht="22.5" customHeight="1" x14ac:dyDescent="0.3">
      <c r="B7" s="21"/>
      <c r="C7" s="22"/>
      <c r="D7" s="22"/>
      <c r="E7" s="377" t="str">
        <f>'Rekapitulace stavby'!K6</f>
        <v>ORANŽOVÝ PŘECHOD - Bezpečnost a ochrana dětí a mládeže ve městě Veltrusy</v>
      </c>
      <c r="F7" s="368"/>
      <c r="G7" s="368"/>
      <c r="H7" s="368"/>
      <c r="I7" s="105"/>
      <c r="J7" s="22"/>
      <c r="K7" s="24"/>
    </row>
    <row r="8" spans="1:70" s="1" customFormat="1" ht="15" x14ac:dyDescent="0.3">
      <c r="B8" s="34"/>
      <c r="C8" s="35"/>
      <c r="D8" s="30" t="s">
        <v>89</v>
      </c>
      <c r="E8" s="35"/>
      <c r="F8" s="35"/>
      <c r="G8" s="35"/>
      <c r="H8" s="35"/>
      <c r="I8" s="106"/>
      <c r="J8" s="35"/>
      <c r="K8" s="38"/>
    </row>
    <row r="9" spans="1:70" s="1" customFormat="1" ht="36.950000000000003" customHeight="1" x14ac:dyDescent="0.3">
      <c r="B9" s="34"/>
      <c r="C9" s="35"/>
      <c r="D9" s="35"/>
      <c r="E9" s="378" t="s">
        <v>90</v>
      </c>
      <c r="F9" s="352"/>
      <c r="G9" s="352"/>
      <c r="H9" s="352"/>
      <c r="I9" s="106"/>
      <c r="J9" s="35"/>
      <c r="K9" s="38"/>
    </row>
    <row r="10" spans="1:70" s="1" customFormat="1" x14ac:dyDescent="0.3">
      <c r="B10" s="34"/>
      <c r="C10" s="35"/>
      <c r="D10" s="35"/>
      <c r="E10" s="35"/>
      <c r="F10" s="35"/>
      <c r="G10" s="35"/>
      <c r="H10" s="35"/>
      <c r="I10" s="106"/>
      <c r="J10" s="35"/>
      <c r="K10" s="38"/>
    </row>
    <row r="11" spans="1:70" s="1" customFormat="1" ht="14.45" customHeight="1" x14ac:dyDescent="0.3">
      <c r="B11" s="34"/>
      <c r="C11" s="35"/>
      <c r="D11" s="30" t="s">
        <v>19</v>
      </c>
      <c r="E11" s="35"/>
      <c r="F11" s="28" t="s">
        <v>20</v>
      </c>
      <c r="G11" s="35"/>
      <c r="H11" s="35"/>
      <c r="I11" s="107" t="s">
        <v>21</v>
      </c>
      <c r="J11" s="28" t="s">
        <v>20</v>
      </c>
      <c r="K11" s="38"/>
    </row>
    <row r="12" spans="1:70" s="1" customFormat="1" ht="14.45" customHeight="1" x14ac:dyDescent="0.3">
      <c r="B12" s="34"/>
      <c r="C12" s="35"/>
      <c r="D12" s="30" t="s">
        <v>23</v>
      </c>
      <c r="E12" s="35"/>
      <c r="F12" s="28" t="s">
        <v>24</v>
      </c>
      <c r="G12" s="35"/>
      <c r="H12" s="35"/>
      <c r="I12" s="107" t="s">
        <v>25</v>
      </c>
      <c r="J12" s="108" t="str">
        <f>'Rekapitulace stavby'!AN8</f>
        <v>12.8.2016</v>
      </c>
      <c r="K12" s="38"/>
    </row>
    <row r="13" spans="1:70" s="1" customFormat="1" ht="10.9" customHeight="1" x14ac:dyDescent="0.3">
      <c r="B13" s="34"/>
      <c r="C13" s="35"/>
      <c r="D13" s="35"/>
      <c r="E13" s="35"/>
      <c r="F13" s="35"/>
      <c r="G13" s="35"/>
      <c r="H13" s="35"/>
      <c r="I13" s="106"/>
      <c r="J13" s="35"/>
      <c r="K13" s="38"/>
    </row>
    <row r="14" spans="1:70" s="1" customFormat="1" ht="14.45" customHeight="1" x14ac:dyDescent="0.3">
      <c r="B14" s="34"/>
      <c r="C14" s="35"/>
      <c r="D14" s="30" t="s">
        <v>29</v>
      </c>
      <c r="E14" s="35"/>
      <c r="F14" s="35"/>
      <c r="G14" s="35"/>
      <c r="H14" s="35"/>
      <c r="I14" s="107" t="s">
        <v>30</v>
      </c>
      <c r="J14" s="28" t="s">
        <v>31</v>
      </c>
      <c r="K14" s="38"/>
    </row>
    <row r="15" spans="1:70" s="1" customFormat="1" ht="18" customHeight="1" x14ac:dyDescent="0.3">
      <c r="B15" s="34"/>
      <c r="C15" s="35"/>
      <c r="D15" s="35"/>
      <c r="E15" s="28" t="s">
        <v>32</v>
      </c>
      <c r="F15" s="35"/>
      <c r="G15" s="35"/>
      <c r="H15" s="35"/>
      <c r="I15" s="107" t="s">
        <v>33</v>
      </c>
      <c r="J15" s="28" t="s">
        <v>20</v>
      </c>
      <c r="K15" s="38"/>
    </row>
    <row r="16" spans="1:70" s="1" customFormat="1" ht="6.95" customHeight="1" x14ac:dyDescent="0.3">
      <c r="B16" s="34"/>
      <c r="C16" s="35"/>
      <c r="D16" s="35"/>
      <c r="E16" s="35"/>
      <c r="F16" s="35"/>
      <c r="G16" s="35"/>
      <c r="H16" s="35"/>
      <c r="I16" s="106"/>
      <c r="J16" s="35"/>
      <c r="K16" s="38"/>
    </row>
    <row r="17" spans="2:11" s="1" customFormat="1" ht="14.45" customHeight="1" x14ac:dyDescent="0.3">
      <c r="B17" s="34"/>
      <c r="C17" s="35"/>
      <c r="D17" s="30" t="s">
        <v>34</v>
      </c>
      <c r="E17" s="35"/>
      <c r="F17" s="35"/>
      <c r="G17" s="35"/>
      <c r="H17" s="35"/>
      <c r="I17" s="107" t="s">
        <v>30</v>
      </c>
      <c r="J17" s="28" t="str">
        <f>IF('Rekapitulace stavby'!AN13="Vyplň údaj","",IF('Rekapitulace stavby'!AN13="","",'Rekapitulace stavby'!AN13))</f>
        <v/>
      </c>
      <c r="K17" s="38"/>
    </row>
    <row r="18" spans="2:11" s="1" customFormat="1" ht="18" customHeight="1" x14ac:dyDescent="0.3">
      <c r="B18" s="34"/>
      <c r="C18" s="35"/>
      <c r="D18" s="35"/>
      <c r="E18" s="28" t="str">
        <f>IF('Rekapitulace stavby'!E14="Vyplň údaj","",IF('Rekapitulace stavby'!E14="","",'Rekapitulace stavby'!E14))</f>
        <v/>
      </c>
      <c r="F18" s="35"/>
      <c r="G18" s="35"/>
      <c r="H18" s="35"/>
      <c r="I18" s="107" t="s">
        <v>33</v>
      </c>
      <c r="J18" s="28" t="str">
        <f>IF('Rekapitulace stavby'!AN14="Vyplň údaj","",IF('Rekapitulace stavby'!AN14="","",'Rekapitulace stavby'!AN14))</f>
        <v/>
      </c>
      <c r="K18" s="38"/>
    </row>
    <row r="19" spans="2:11" s="1" customFormat="1" ht="6.95" customHeight="1" x14ac:dyDescent="0.3">
      <c r="B19" s="34"/>
      <c r="C19" s="35"/>
      <c r="D19" s="35"/>
      <c r="E19" s="35"/>
      <c r="F19" s="35"/>
      <c r="G19" s="35"/>
      <c r="H19" s="35"/>
      <c r="I19" s="106"/>
      <c r="J19" s="35"/>
      <c r="K19" s="38"/>
    </row>
    <row r="20" spans="2:11" s="1" customFormat="1" ht="14.45" customHeight="1" x14ac:dyDescent="0.3">
      <c r="B20" s="34"/>
      <c r="C20" s="35"/>
      <c r="D20" s="30" t="s">
        <v>36</v>
      </c>
      <c r="E20" s="35"/>
      <c r="F20" s="35"/>
      <c r="G20" s="35"/>
      <c r="H20" s="35"/>
      <c r="I20" s="107" t="s">
        <v>30</v>
      </c>
      <c r="J20" s="28" t="s">
        <v>37</v>
      </c>
      <c r="K20" s="38"/>
    </row>
    <row r="21" spans="2:11" s="1" customFormat="1" ht="18" customHeight="1" x14ac:dyDescent="0.3">
      <c r="B21" s="34"/>
      <c r="C21" s="35"/>
      <c r="D21" s="35"/>
      <c r="E21" s="28" t="s">
        <v>38</v>
      </c>
      <c r="F21" s="35"/>
      <c r="G21" s="35"/>
      <c r="H21" s="35"/>
      <c r="I21" s="107" t="s">
        <v>33</v>
      </c>
      <c r="J21" s="28" t="s">
        <v>20</v>
      </c>
      <c r="K21" s="38"/>
    </row>
    <row r="22" spans="2:11" s="1" customFormat="1" ht="6.95" customHeight="1" x14ac:dyDescent="0.3">
      <c r="B22" s="34"/>
      <c r="C22" s="35"/>
      <c r="D22" s="35"/>
      <c r="E22" s="35"/>
      <c r="F22" s="35"/>
      <c r="G22" s="35"/>
      <c r="H22" s="35"/>
      <c r="I22" s="106"/>
      <c r="J22" s="35"/>
      <c r="K22" s="38"/>
    </row>
    <row r="23" spans="2:11" s="1" customFormat="1" ht="14.45" customHeight="1" x14ac:dyDescent="0.3">
      <c r="B23" s="34"/>
      <c r="C23" s="35"/>
      <c r="D23" s="30" t="s">
        <v>40</v>
      </c>
      <c r="E23" s="35"/>
      <c r="F23" s="35"/>
      <c r="G23" s="35"/>
      <c r="H23" s="35"/>
      <c r="I23" s="106"/>
      <c r="J23" s="35"/>
      <c r="K23" s="38"/>
    </row>
    <row r="24" spans="2:11" s="6" customFormat="1" ht="22.5" customHeight="1" x14ac:dyDescent="0.3">
      <c r="B24" s="109"/>
      <c r="C24" s="110"/>
      <c r="D24" s="110"/>
      <c r="E24" s="371" t="s">
        <v>20</v>
      </c>
      <c r="F24" s="379"/>
      <c r="G24" s="379"/>
      <c r="H24" s="379"/>
      <c r="I24" s="111"/>
      <c r="J24" s="110"/>
      <c r="K24" s="112"/>
    </row>
    <row r="25" spans="2:11" s="1" customFormat="1" ht="6.95" customHeight="1" x14ac:dyDescent="0.3">
      <c r="B25" s="34"/>
      <c r="C25" s="35"/>
      <c r="D25" s="35"/>
      <c r="E25" s="35"/>
      <c r="F25" s="35"/>
      <c r="G25" s="35"/>
      <c r="H25" s="35"/>
      <c r="I25" s="106"/>
      <c r="J25" s="35"/>
      <c r="K25" s="38"/>
    </row>
    <row r="26" spans="2:11" s="1" customFormat="1" ht="6.95" customHeight="1" x14ac:dyDescent="0.3">
      <c r="B26" s="34"/>
      <c r="C26" s="35"/>
      <c r="D26" s="78"/>
      <c r="E26" s="78"/>
      <c r="F26" s="78"/>
      <c r="G26" s="78"/>
      <c r="H26" s="78"/>
      <c r="I26" s="113"/>
      <c r="J26" s="78"/>
      <c r="K26" s="114"/>
    </row>
    <row r="27" spans="2:11" s="1" customFormat="1" ht="25.35" customHeight="1" x14ac:dyDescent="0.3">
      <c r="B27" s="34"/>
      <c r="C27" s="35"/>
      <c r="D27" s="115" t="s">
        <v>41</v>
      </c>
      <c r="E27" s="35"/>
      <c r="F27" s="35"/>
      <c r="G27" s="35"/>
      <c r="H27" s="35"/>
      <c r="I27" s="106"/>
      <c r="J27" s="116">
        <f>ROUND(J85,2)</f>
        <v>0</v>
      </c>
      <c r="K27" s="38"/>
    </row>
    <row r="28" spans="2:11" s="1" customFormat="1" ht="6.95" customHeight="1" x14ac:dyDescent="0.3">
      <c r="B28" s="34"/>
      <c r="C28" s="35"/>
      <c r="D28" s="78"/>
      <c r="E28" s="78"/>
      <c r="F28" s="78"/>
      <c r="G28" s="78"/>
      <c r="H28" s="78"/>
      <c r="I28" s="113"/>
      <c r="J28" s="78"/>
      <c r="K28" s="114"/>
    </row>
    <row r="29" spans="2:11" s="1" customFormat="1" ht="14.45" customHeight="1" x14ac:dyDescent="0.3">
      <c r="B29" s="34"/>
      <c r="C29" s="35"/>
      <c r="D29" s="35"/>
      <c r="E29" s="35"/>
      <c r="F29" s="39" t="s">
        <v>43</v>
      </c>
      <c r="G29" s="35"/>
      <c r="H29" s="35"/>
      <c r="I29" s="117" t="s">
        <v>42</v>
      </c>
      <c r="J29" s="39" t="s">
        <v>44</v>
      </c>
      <c r="K29" s="38"/>
    </row>
    <row r="30" spans="2:11" s="1" customFormat="1" ht="14.45" customHeight="1" x14ac:dyDescent="0.3">
      <c r="B30" s="34"/>
      <c r="C30" s="35"/>
      <c r="D30" s="42" t="s">
        <v>45</v>
      </c>
      <c r="E30" s="42" t="s">
        <v>46</v>
      </c>
      <c r="F30" s="118">
        <f>ROUND(SUM(BE85:BE415), 2)</f>
        <v>0</v>
      </c>
      <c r="G30" s="35"/>
      <c r="H30" s="35"/>
      <c r="I30" s="119">
        <v>0.21</v>
      </c>
      <c r="J30" s="118">
        <f>ROUND(ROUND((SUM(BE85:BE415)), 2)*I30, 2)</f>
        <v>0</v>
      </c>
      <c r="K30" s="38"/>
    </row>
    <row r="31" spans="2:11" s="1" customFormat="1" ht="14.45" customHeight="1" x14ac:dyDescent="0.3">
      <c r="B31" s="34"/>
      <c r="C31" s="35"/>
      <c r="D31" s="35"/>
      <c r="E31" s="42" t="s">
        <v>47</v>
      </c>
      <c r="F31" s="118">
        <f>ROUND(SUM(BF85:BF415), 2)</f>
        <v>0</v>
      </c>
      <c r="G31" s="35"/>
      <c r="H31" s="35"/>
      <c r="I31" s="119">
        <v>0.15</v>
      </c>
      <c r="J31" s="118">
        <f>ROUND(ROUND((SUM(BF85:BF415)), 2)*I31, 2)</f>
        <v>0</v>
      </c>
      <c r="K31" s="38"/>
    </row>
    <row r="32" spans="2:11" s="1" customFormat="1" ht="14.45" hidden="1" customHeight="1" x14ac:dyDescent="0.3">
      <c r="B32" s="34"/>
      <c r="C32" s="35"/>
      <c r="D32" s="35"/>
      <c r="E32" s="42" t="s">
        <v>48</v>
      </c>
      <c r="F32" s="118">
        <f>ROUND(SUM(BG85:BG415), 2)</f>
        <v>0</v>
      </c>
      <c r="G32" s="35"/>
      <c r="H32" s="35"/>
      <c r="I32" s="119">
        <v>0.21</v>
      </c>
      <c r="J32" s="118">
        <v>0</v>
      </c>
      <c r="K32" s="38"/>
    </row>
    <row r="33" spans="2:11" s="1" customFormat="1" ht="14.45" hidden="1" customHeight="1" x14ac:dyDescent="0.3">
      <c r="B33" s="34"/>
      <c r="C33" s="35"/>
      <c r="D33" s="35"/>
      <c r="E33" s="42" t="s">
        <v>49</v>
      </c>
      <c r="F33" s="118">
        <f>ROUND(SUM(BH85:BH415), 2)</f>
        <v>0</v>
      </c>
      <c r="G33" s="35"/>
      <c r="H33" s="35"/>
      <c r="I33" s="119">
        <v>0.15</v>
      </c>
      <c r="J33" s="118">
        <v>0</v>
      </c>
      <c r="K33" s="38"/>
    </row>
    <row r="34" spans="2:11" s="1" customFormat="1" ht="14.45" hidden="1" customHeight="1" x14ac:dyDescent="0.3">
      <c r="B34" s="34"/>
      <c r="C34" s="35"/>
      <c r="D34" s="35"/>
      <c r="E34" s="42" t="s">
        <v>50</v>
      </c>
      <c r="F34" s="118">
        <f>ROUND(SUM(BI85:BI415), 2)</f>
        <v>0</v>
      </c>
      <c r="G34" s="35"/>
      <c r="H34" s="35"/>
      <c r="I34" s="119">
        <v>0</v>
      </c>
      <c r="J34" s="118">
        <v>0</v>
      </c>
      <c r="K34" s="38"/>
    </row>
    <row r="35" spans="2:11" s="1" customFormat="1" ht="6.95" customHeight="1" x14ac:dyDescent="0.3">
      <c r="B35" s="34"/>
      <c r="C35" s="35"/>
      <c r="D35" s="35"/>
      <c r="E35" s="35"/>
      <c r="F35" s="35"/>
      <c r="G35" s="35"/>
      <c r="H35" s="35"/>
      <c r="I35" s="106"/>
      <c r="J35" s="35"/>
      <c r="K35" s="38"/>
    </row>
    <row r="36" spans="2:11" s="1" customFormat="1" ht="25.35" customHeight="1" x14ac:dyDescent="0.3">
      <c r="B36" s="34"/>
      <c r="C36" s="120"/>
      <c r="D36" s="121" t="s">
        <v>51</v>
      </c>
      <c r="E36" s="72"/>
      <c r="F36" s="72"/>
      <c r="G36" s="122" t="s">
        <v>52</v>
      </c>
      <c r="H36" s="123" t="s">
        <v>53</v>
      </c>
      <c r="I36" s="124"/>
      <c r="J36" s="125">
        <f>SUM(J27:J34)</f>
        <v>0</v>
      </c>
      <c r="K36" s="126"/>
    </row>
    <row r="37" spans="2:11" s="1" customFormat="1" ht="14.45" customHeight="1" x14ac:dyDescent="0.3">
      <c r="B37" s="49"/>
      <c r="C37" s="50"/>
      <c r="D37" s="50"/>
      <c r="E37" s="50"/>
      <c r="F37" s="50"/>
      <c r="G37" s="50"/>
      <c r="H37" s="50"/>
      <c r="I37" s="127"/>
      <c r="J37" s="50"/>
      <c r="K37" s="51"/>
    </row>
    <row r="41" spans="2:11" s="1" customFormat="1" ht="6.95" customHeight="1" x14ac:dyDescent="0.3">
      <c r="B41" s="128"/>
      <c r="C41" s="129"/>
      <c r="D41" s="129"/>
      <c r="E41" s="129"/>
      <c r="F41" s="129"/>
      <c r="G41" s="129"/>
      <c r="H41" s="129"/>
      <c r="I41" s="130"/>
      <c r="J41" s="129"/>
      <c r="K41" s="131"/>
    </row>
    <row r="42" spans="2:11" s="1" customFormat="1" ht="36.950000000000003" customHeight="1" x14ac:dyDescent="0.3">
      <c r="B42" s="34"/>
      <c r="C42" s="23" t="s">
        <v>91</v>
      </c>
      <c r="D42" s="35"/>
      <c r="E42" s="35"/>
      <c r="F42" s="35"/>
      <c r="G42" s="35"/>
      <c r="H42" s="35"/>
      <c r="I42" s="106"/>
      <c r="J42" s="35"/>
      <c r="K42" s="38"/>
    </row>
    <row r="43" spans="2:11" s="1" customFormat="1" ht="6.95" customHeight="1" x14ac:dyDescent="0.3">
      <c r="B43" s="34"/>
      <c r="C43" s="35"/>
      <c r="D43" s="35"/>
      <c r="E43" s="35"/>
      <c r="F43" s="35"/>
      <c r="G43" s="35"/>
      <c r="H43" s="35"/>
      <c r="I43" s="106"/>
      <c r="J43" s="35"/>
      <c r="K43" s="38"/>
    </row>
    <row r="44" spans="2:11" s="1" customFormat="1" ht="14.45" customHeight="1" x14ac:dyDescent="0.3">
      <c r="B44" s="34"/>
      <c r="C44" s="30" t="s">
        <v>16</v>
      </c>
      <c r="D44" s="35"/>
      <c r="E44" s="35"/>
      <c r="F44" s="35"/>
      <c r="G44" s="35"/>
      <c r="H44" s="35"/>
      <c r="I44" s="106"/>
      <c r="J44" s="35"/>
      <c r="K44" s="38"/>
    </row>
    <row r="45" spans="2:11" s="1" customFormat="1" ht="22.5" customHeight="1" x14ac:dyDescent="0.3">
      <c r="B45" s="34"/>
      <c r="C45" s="35"/>
      <c r="D45" s="35"/>
      <c r="E45" s="377" t="str">
        <f>E7</f>
        <v>ORANŽOVÝ PŘECHOD - Bezpečnost a ochrana dětí a mládeže ve městě Veltrusy</v>
      </c>
      <c r="F45" s="352"/>
      <c r="G45" s="352"/>
      <c r="H45" s="352"/>
      <c r="I45" s="106"/>
      <c r="J45" s="35"/>
      <c r="K45" s="38"/>
    </row>
    <row r="46" spans="2:11" s="1" customFormat="1" ht="14.45" customHeight="1" x14ac:dyDescent="0.3">
      <c r="B46" s="34"/>
      <c r="C46" s="30" t="s">
        <v>89</v>
      </c>
      <c r="D46" s="35"/>
      <c r="E46" s="35"/>
      <c r="F46" s="35"/>
      <c r="G46" s="35"/>
      <c r="H46" s="35"/>
      <c r="I46" s="106"/>
      <c r="J46" s="35"/>
      <c r="K46" s="38"/>
    </row>
    <row r="47" spans="2:11" s="1" customFormat="1" ht="23.25" customHeight="1" x14ac:dyDescent="0.3">
      <c r="B47" s="34"/>
      <c r="C47" s="35"/>
      <c r="D47" s="35"/>
      <c r="E47" s="378" t="str">
        <f>E9</f>
        <v>01 - SO 01 Přechod pro chodce</v>
      </c>
      <c r="F47" s="352"/>
      <c r="G47" s="352"/>
      <c r="H47" s="352"/>
      <c r="I47" s="106"/>
      <c r="J47" s="35"/>
      <c r="K47" s="38"/>
    </row>
    <row r="48" spans="2:11" s="1" customFormat="1" ht="6.95" customHeight="1" x14ac:dyDescent="0.3">
      <c r="B48" s="34"/>
      <c r="C48" s="35"/>
      <c r="D48" s="35"/>
      <c r="E48" s="35"/>
      <c r="F48" s="35"/>
      <c r="G48" s="35"/>
      <c r="H48" s="35"/>
      <c r="I48" s="106"/>
      <c r="J48" s="35"/>
      <c r="K48" s="38"/>
    </row>
    <row r="49" spans="2:47" s="1" customFormat="1" ht="18" customHeight="1" x14ac:dyDescent="0.3">
      <c r="B49" s="34"/>
      <c r="C49" s="30" t="s">
        <v>23</v>
      </c>
      <c r="D49" s="35"/>
      <c r="E49" s="35"/>
      <c r="F49" s="28" t="str">
        <f>F12</f>
        <v>k.ú. Veltrusy</v>
      </c>
      <c r="G49" s="35"/>
      <c r="H49" s="35"/>
      <c r="I49" s="107" t="s">
        <v>25</v>
      </c>
      <c r="J49" s="108" t="str">
        <f>IF(J12="","",J12)</f>
        <v>12.8.2016</v>
      </c>
      <c r="K49" s="38"/>
    </row>
    <row r="50" spans="2:47" s="1" customFormat="1" ht="6.95" customHeight="1" x14ac:dyDescent="0.3">
      <c r="B50" s="34"/>
      <c r="C50" s="35"/>
      <c r="D50" s="35"/>
      <c r="E50" s="35"/>
      <c r="F50" s="35"/>
      <c r="G50" s="35"/>
      <c r="H50" s="35"/>
      <c r="I50" s="106"/>
      <c r="J50" s="35"/>
      <c r="K50" s="38"/>
    </row>
    <row r="51" spans="2:47" s="1" customFormat="1" ht="15" x14ac:dyDescent="0.3">
      <c r="B51" s="34"/>
      <c r="C51" s="30" t="s">
        <v>29</v>
      </c>
      <c r="D51" s="35"/>
      <c r="E51" s="35"/>
      <c r="F51" s="28" t="str">
        <f>E15</f>
        <v>Město Veltrusy</v>
      </c>
      <c r="G51" s="35"/>
      <c r="H51" s="35"/>
      <c r="I51" s="107" t="s">
        <v>36</v>
      </c>
      <c r="J51" s="28" t="str">
        <f>E21</f>
        <v xml:space="preserve"> Ing.arch. Jiří Hánl </v>
      </c>
      <c r="K51" s="38"/>
    </row>
    <row r="52" spans="2:47" s="1" customFormat="1" ht="14.45" customHeight="1" x14ac:dyDescent="0.3">
      <c r="B52" s="34"/>
      <c r="C52" s="30" t="s">
        <v>34</v>
      </c>
      <c r="D52" s="35"/>
      <c r="E52" s="35"/>
      <c r="F52" s="28" t="str">
        <f>IF(E18="","",E18)</f>
        <v/>
      </c>
      <c r="G52" s="35"/>
      <c r="H52" s="35"/>
      <c r="I52" s="106"/>
      <c r="J52" s="35"/>
      <c r="K52" s="38"/>
    </row>
    <row r="53" spans="2:47" s="1" customFormat="1" ht="10.35" customHeight="1" x14ac:dyDescent="0.3">
      <c r="B53" s="34"/>
      <c r="C53" s="35"/>
      <c r="D53" s="35"/>
      <c r="E53" s="35"/>
      <c r="F53" s="35"/>
      <c r="G53" s="35"/>
      <c r="H53" s="35"/>
      <c r="I53" s="106"/>
      <c r="J53" s="35"/>
      <c r="K53" s="38"/>
    </row>
    <row r="54" spans="2:47" s="1" customFormat="1" ht="29.25" customHeight="1" x14ac:dyDescent="0.3">
      <c r="B54" s="34"/>
      <c r="C54" s="132" t="s">
        <v>92</v>
      </c>
      <c r="D54" s="120"/>
      <c r="E54" s="120"/>
      <c r="F54" s="120"/>
      <c r="G54" s="120"/>
      <c r="H54" s="120"/>
      <c r="I54" s="133"/>
      <c r="J54" s="134" t="s">
        <v>93</v>
      </c>
      <c r="K54" s="135"/>
    </row>
    <row r="55" spans="2:47" s="1" customFormat="1" ht="10.35" customHeight="1" x14ac:dyDescent="0.3">
      <c r="B55" s="34"/>
      <c r="C55" s="35"/>
      <c r="D55" s="35"/>
      <c r="E55" s="35"/>
      <c r="F55" s="35"/>
      <c r="G55" s="35"/>
      <c r="H55" s="35"/>
      <c r="I55" s="106"/>
      <c r="J55" s="35"/>
      <c r="K55" s="38"/>
    </row>
    <row r="56" spans="2:47" s="1" customFormat="1" ht="29.25" customHeight="1" x14ac:dyDescent="0.3">
      <c r="B56" s="34"/>
      <c r="C56" s="136" t="s">
        <v>94</v>
      </c>
      <c r="D56" s="35"/>
      <c r="E56" s="35"/>
      <c r="F56" s="35"/>
      <c r="G56" s="35"/>
      <c r="H56" s="35"/>
      <c r="I56" s="106"/>
      <c r="J56" s="116">
        <f>J85</f>
        <v>0</v>
      </c>
      <c r="K56" s="38"/>
      <c r="AU56" s="17" t="s">
        <v>95</v>
      </c>
    </row>
    <row r="57" spans="2:47" s="7" customFormat="1" ht="24.95" customHeight="1" x14ac:dyDescent="0.3">
      <c r="B57" s="137"/>
      <c r="C57" s="138"/>
      <c r="D57" s="139" t="s">
        <v>96</v>
      </c>
      <c r="E57" s="140"/>
      <c r="F57" s="140"/>
      <c r="G57" s="140"/>
      <c r="H57" s="140"/>
      <c r="I57" s="141"/>
      <c r="J57" s="142">
        <f>J86</f>
        <v>0</v>
      </c>
      <c r="K57" s="143"/>
    </row>
    <row r="58" spans="2:47" s="8" customFormat="1" ht="19.899999999999999" customHeight="1" x14ac:dyDescent="0.3">
      <c r="B58" s="144"/>
      <c r="C58" s="145"/>
      <c r="D58" s="146" t="s">
        <v>97</v>
      </c>
      <c r="E58" s="147"/>
      <c r="F58" s="147"/>
      <c r="G58" s="147"/>
      <c r="H58" s="147"/>
      <c r="I58" s="148"/>
      <c r="J58" s="149">
        <f>J87</f>
        <v>0</v>
      </c>
      <c r="K58" s="150"/>
    </row>
    <row r="59" spans="2:47" s="8" customFormat="1" ht="19.899999999999999" customHeight="1" x14ac:dyDescent="0.3">
      <c r="B59" s="144"/>
      <c r="C59" s="145"/>
      <c r="D59" s="146" t="s">
        <v>98</v>
      </c>
      <c r="E59" s="147"/>
      <c r="F59" s="147"/>
      <c r="G59" s="147"/>
      <c r="H59" s="147"/>
      <c r="I59" s="148"/>
      <c r="J59" s="149">
        <f>J267</f>
        <v>0</v>
      </c>
      <c r="K59" s="150"/>
    </row>
    <row r="60" spans="2:47" s="8" customFormat="1" ht="19.899999999999999" customHeight="1" x14ac:dyDescent="0.3">
      <c r="B60" s="144"/>
      <c r="C60" s="145"/>
      <c r="D60" s="146" t="s">
        <v>99</v>
      </c>
      <c r="E60" s="147"/>
      <c r="F60" s="147"/>
      <c r="G60" s="147"/>
      <c r="H60" s="147"/>
      <c r="I60" s="148"/>
      <c r="J60" s="149">
        <f>J371</f>
        <v>0</v>
      </c>
      <c r="K60" s="150"/>
    </row>
    <row r="61" spans="2:47" s="8" customFormat="1" ht="19.899999999999999" customHeight="1" x14ac:dyDescent="0.3">
      <c r="B61" s="144"/>
      <c r="C61" s="145"/>
      <c r="D61" s="146" t="s">
        <v>100</v>
      </c>
      <c r="E61" s="147"/>
      <c r="F61" s="147"/>
      <c r="G61" s="147"/>
      <c r="H61" s="147"/>
      <c r="I61" s="148"/>
      <c r="J61" s="149">
        <f>J395</f>
        <v>0</v>
      </c>
      <c r="K61" s="150"/>
    </row>
    <row r="62" spans="2:47" s="7" customFormat="1" ht="24.95" customHeight="1" x14ac:dyDescent="0.3">
      <c r="B62" s="137"/>
      <c r="C62" s="138"/>
      <c r="D62" s="139" t="s">
        <v>101</v>
      </c>
      <c r="E62" s="140"/>
      <c r="F62" s="140"/>
      <c r="G62" s="140"/>
      <c r="H62" s="140"/>
      <c r="I62" s="141"/>
      <c r="J62" s="142">
        <f>J403</f>
        <v>0</v>
      </c>
      <c r="K62" s="143"/>
    </row>
    <row r="63" spans="2:47" s="8" customFormat="1" ht="19.899999999999999" customHeight="1" x14ac:dyDescent="0.3">
      <c r="B63" s="144"/>
      <c r="C63" s="145"/>
      <c r="D63" s="146" t="s">
        <v>102</v>
      </c>
      <c r="E63" s="147"/>
      <c r="F63" s="147"/>
      <c r="G63" s="147"/>
      <c r="H63" s="147"/>
      <c r="I63" s="148"/>
      <c r="J63" s="149">
        <f>J404</f>
        <v>0</v>
      </c>
      <c r="K63" s="150"/>
    </row>
    <row r="64" spans="2:47" s="8" customFormat="1" ht="19.899999999999999" customHeight="1" x14ac:dyDescent="0.3">
      <c r="B64" s="144"/>
      <c r="C64" s="145"/>
      <c r="D64" s="146" t="s">
        <v>103</v>
      </c>
      <c r="E64" s="147"/>
      <c r="F64" s="147"/>
      <c r="G64" s="147"/>
      <c r="H64" s="147"/>
      <c r="I64" s="148"/>
      <c r="J64" s="149">
        <f>J410</f>
        <v>0</v>
      </c>
      <c r="K64" s="150"/>
    </row>
    <row r="65" spans="2:12" s="8" customFormat="1" ht="19.899999999999999" customHeight="1" x14ac:dyDescent="0.3">
      <c r="B65" s="144"/>
      <c r="C65" s="145"/>
      <c r="D65" s="146" t="s">
        <v>104</v>
      </c>
      <c r="E65" s="147"/>
      <c r="F65" s="147"/>
      <c r="G65" s="147"/>
      <c r="H65" s="147"/>
      <c r="I65" s="148"/>
      <c r="J65" s="149">
        <f>J414</f>
        <v>0</v>
      </c>
      <c r="K65" s="150"/>
    </row>
    <row r="66" spans="2:12" s="1" customFormat="1" ht="21.75" customHeight="1" x14ac:dyDescent="0.3">
      <c r="B66" s="34"/>
      <c r="C66" s="35"/>
      <c r="D66" s="35"/>
      <c r="E66" s="35"/>
      <c r="F66" s="35"/>
      <c r="G66" s="35"/>
      <c r="H66" s="35"/>
      <c r="I66" s="106"/>
      <c r="J66" s="35"/>
      <c r="K66" s="38"/>
    </row>
    <row r="67" spans="2:12" s="1" customFormat="1" ht="6.95" customHeight="1" x14ac:dyDescent="0.3">
      <c r="B67" s="49"/>
      <c r="C67" s="50"/>
      <c r="D67" s="50"/>
      <c r="E67" s="50"/>
      <c r="F67" s="50"/>
      <c r="G67" s="50"/>
      <c r="H67" s="50"/>
      <c r="I67" s="127"/>
      <c r="J67" s="50"/>
      <c r="K67" s="51"/>
    </row>
    <row r="71" spans="2:12" s="1" customFormat="1" ht="6.95" customHeight="1" x14ac:dyDescent="0.3">
      <c r="B71" s="52"/>
      <c r="C71" s="53"/>
      <c r="D71" s="53"/>
      <c r="E71" s="53"/>
      <c r="F71" s="53"/>
      <c r="G71" s="53"/>
      <c r="H71" s="53"/>
      <c r="I71" s="130"/>
      <c r="J71" s="53"/>
      <c r="K71" s="53"/>
      <c r="L71" s="54"/>
    </row>
    <row r="72" spans="2:12" s="1" customFormat="1" ht="36.950000000000003" customHeight="1" x14ac:dyDescent="0.3">
      <c r="B72" s="34"/>
      <c r="C72" s="55" t="s">
        <v>105</v>
      </c>
      <c r="D72" s="56"/>
      <c r="E72" s="56"/>
      <c r="F72" s="56"/>
      <c r="G72" s="56"/>
      <c r="H72" s="56"/>
      <c r="I72" s="151"/>
      <c r="J72" s="56"/>
      <c r="K72" s="56"/>
      <c r="L72" s="54"/>
    </row>
    <row r="73" spans="2:12" s="1" customFormat="1" ht="6.95" customHeight="1" x14ac:dyDescent="0.3">
      <c r="B73" s="34"/>
      <c r="C73" s="56"/>
      <c r="D73" s="56"/>
      <c r="E73" s="56"/>
      <c r="F73" s="56"/>
      <c r="G73" s="56"/>
      <c r="H73" s="56"/>
      <c r="I73" s="151"/>
      <c r="J73" s="56"/>
      <c r="K73" s="56"/>
      <c r="L73" s="54"/>
    </row>
    <row r="74" spans="2:12" s="1" customFormat="1" ht="14.45" customHeight="1" x14ac:dyDescent="0.3">
      <c r="B74" s="34"/>
      <c r="C74" s="58" t="s">
        <v>16</v>
      </c>
      <c r="D74" s="56"/>
      <c r="E74" s="56"/>
      <c r="F74" s="56"/>
      <c r="G74" s="56"/>
      <c r="H74" s="56"/>
      <c r="I74" s="151"/>
      <c r="J74" s="56"/>
      <c r="K74" s="56"/>
      <c r="L74" s="54"/>
    </row>
    <row r="75" spans="2:12" s="1" customFormat="1" ht="22.5" customHeight="1" x14ac:dyDescent="0.3">
      <c r="B75" s="34"/>
      <c r="C75" s="56"/>
      <c r="D75" s="56"/>
      <c r="E75" s="375" t="str">
        <f>E7</f>
        <v>ORANŽOVÝ PŘECHOD - Bezpečnost a ochrana dětí a mládeže ve městě Veltrusy</v>
      </c>
      <c r="F75" s="345"/>
      <c r="G75" s="345"/>
      <c r="H75" s="345"/>
      <c r="I75" s="151"/>
      <c r="J75" s="56"/>
      <c r="K75" s="56"/>
      <c r="L75" s="54"/>
    </row>
    <row r="76" spans="2:12" s="1" customFormat="1" ht="14.45" customHeight="1" x14ac:dyDescent="0.3">
      <c r="B76" s="34"/>
      <c r="C76" s="58" t="s">
        <v>89</v>
      </c>
      <c r="D76" s="56"/>
      <c r="E76" s="56"/>
      <c r="F76" s="56"/>
      <c r="G76" s="56"/>
      <c r="H76" s="56"/>
      <c r="I76" s="151"/>
      <c r="J76" s="56"/>
      <c r="K76" s="56"/>
      <c r="L76" s="54"/>
    </row>
    <row r="77" spans="2:12" s="1" customFormat="1" ht="23.25" customHeight="1" x14ac:dyDescent="0.3">
      <c r="B77" s="34"/>
      <c r="C77" s="56"/>
      <c r="D77" s="56"/>
      <c r="E77" s="342" t="str">
        <f>E9</f>
        <v>01 - SO 01 Přechod pro chodce</v>
      </c>
      <c r="F77" s="345"/>
      <c r="G77" s="345"/>
      <c r="H77" s="345"/>
      <c r="I77" s="151"/>
      <c r="J77" s="56"/>
      <c r="K77" s="56"/>
      <c r="L77" s="54"/>
    </row>
    <row r="78" spans="2:12" s="1" customFormat="1" ht="6.95" customHeight="1" x14ac:dyDescent="0.3">
      <c r="B78" s="34"/>
      <c r="C78" s="56"/>
      <c r="D78" s="56"/>
      <c r="E78" s="56"/>
      <c r="F78" s="56"/>
      <c r="G78" s="56"/>
      <c r="H78" s="56"/>
      <c r="I78" s="151"/>
      <c r="J78" s="56"/>
      <c r="K78" s="56"/>
      <c r="L78" s="54"/>
    </row>
    <row r="79" spans="2:12" s="1" customFormat="1" ht="18" customHeight="1" x14ac:dyDescent="0.3">
      <c r="B79" s="34"/>
      <c r="C79" s="58" t="s">
        <v>23</v>
      </c>
      <c r="D79" s="56"/>
      <c r="E79" s="56"/>
      <c r="F79" s="152" t="str">
        <f>F12</f>
        <v>k.ú. Veltrusy</v>
      </c>
      <c r="G79" s="56"/>
      <c r="H79" s="56"/>
      <c r="I79" s="153" t="s">
        <v>25</v>
      </c>
      <c r="J79" s="66" t="str">
        <f>IF(J12="","",J12)</f>
        <v>12.8.2016</v>
      </c>
      <c r="K79" s="56"/>
      <c r="L79" s="54"/>
    </row>
    <row r="80" spans="2:12" s="1" customFormat="1" ht="6.95" customHeight="1" x14ac:dyDescent="0.3">
      <c r="B80" s="34"/>
      <c r="C80" s="56"/>
      <c r="D80" s="56"/>
      <c r="E80" s="56"/>
      <c r="F80" s="56"/>
      <c r="G80" s="56"/>
      <c r="H80" s="56"/>
      <c r="I80" s="151"/>
      <c r="J80" s="56"/>
      <c r="K80" s="56"/>
      <c r="L80" s="54"/>
    </row>
    <row r="81" spans="2:65" s="1" customFormat="1" ht="15" x14ac:dyDescent="0.3">
      <c r="B81" s="34"/>
      <c r="C81" s="58" t="s">
        <v>29</v>
      </c>
      <c r="D81" s="56"/>
      <c r="E81" s="56"/>
      <c r="F81" s="152" t="str">
        <f>E15</f>
        <v>Město Veltrusy</v>
      </c>
      <c r="G81" s="56"/>
      <c r="H81" s="56"/>
      <c r="I81" s="153" t="s">
        <v>36</v>
      </c>
      <c r="J81" s="152" t="str">
        <f>E21</f>
        <v xml:space="preserve"> Ing.arch. Jiří Hánl </v>
      </c>
      <c r="K81" s="56"/>
      <c r="L81" s="54"/>
    </row>
    <row r="82" spans="2:65" s="1" customFormat="1" ht="14.45" customHeight="1" x14ac:dyDescent="0.3">
      <c r="B82" s="34"/>
      <c r="C82" s="58" t="s">
        <v>34</v>
      </c>
      <c r="D82" s="56"/>
      <c r="E82" s="56"/>
      <c r="F82" s="152" t="str">
        <f>IF(E18="","",E18)</f>
        <v/>
      </c>
      <c r="G82" s="56"/>
      <c r="H82" s="56"/>
      <c r="I82" s="151"/>
      <c r="J82" s="56"/>
      <c r="K82" s="56"/>
      <c r="L82" s="54"/>
    </row>
    <row r="83" spans="2:65" s="1" customFormat="1" ht="10.35" customHeight="1" x14ac:dyDescent="0.3">
      <c r="B83" s="34"/>
      <c r="C83" s="56"/>
      <c r="D83" s="56"/>
      <c r="E83" s="56"/>
      <c r="F83" s="56"/>
      <c r="G83" s="56"/>
      <c r="H83" s="56"/>
      <c r="I83" s="151"/>
      <c r="J83" s="56"/>
      <c r="K83" s="56"/>
      <c r="L83" s="54"/>
    </row>
    <row r="84" spans="2:65" s="9" customFormat="1" ht="29.25" customHeight="1" x14ac:dyDescent="0.3">
      <c r="B84" s="154"/>
      <c r="C84" s="155" t="s">
        <v>106</v>
      </c>
      <c r="D84" s="156" t="s">
        <v>60</v>
      </c>
      <c r="E84" s="156" t="s">
        <v>56</v>
      </c>
      <c r="F84" s="156" t="s">
        <v>107</v>
      </c>
      <c r="G84" s="156" t="s">
        <v>108</v>
      </c>
      <c r="H84" s="156" t="s">
        <v>109</v>
      </c>
      <c r="I84" s="157" t="s">
        <v>110</v>
      </c>
      <c r="J84" s="156" t="s">
        <v>93</v>
      </c>
      <c r="K84" s="158" t="s">
        <v>111</v>
      </c>
      <c r="L84" s="159"/>
      <c r="M84" s="74" t="s">
        <v>112</v>
      </c>
      <c r="N84" s="75" t="s">
        <v>45</v>
      </c>
      <c r="O84" s="75" t="s">
        <v>113</v>
      </c>
      <c r="P84" s="75" t="s">
        <v>114</v>
      </c>
      <c r="Q84" s="75" t="s">
        <v>115</v>
      </c>
      <c r="R84" s="75" t="s">
        <v>116</v>
      </c>
      <c r="S84" s="75" t="s">
        <v>117</v>
      </c>
      <c r="T84" s="76" t="s">
        <v>118</v>
      </c>
    </row>
    <row r="85" spans="2:65" s="1" customFormat="1" ht="29.25" customHeight="1" x14ac:dyDescent="0.35">
      <c r="B85" s="34"/>
      <c r="C85" s="80" t="s">
        <v>94</v>
      </c>
      <c r="D85" s="56"/>
      <c r="E85" s="56"/>
      <c r="F85" s="56"/>
      <c r="G85" s="56"/>
      <c r="H85" s="56"/>
      <c r="I85" s="151"/>
      <c r="J85" s="160">
        <f>BK85</f>
        <v>0</v>
      </c>
      <c r="K85" s="56"/>
      <c r="L85" s="54"/>
      <c r="M85" s="77"/>
      <c r="N85" s="78"/>
      <c r="O85" s="78"/>
      <c r="P85" s="161">
        <f>P86+P403</f>
        <v>0</v>
      </c>
      <c r="Q85" s="78"/>
      <c r="R85" s="161">
        <f>R86+R403</f>
        <v>37.830016100000002</v>
      </c>
      <c r="S85" s="78"/>
      <c r="T85" s="162">
        <f>T86+T403</f>
        <v>51.398299999999999</v>
      </c>
      <c r="AT85" s="17" t="s">
        <v>74</v>
      </c>
      <c r="AU85" s="17" t="s">
        <v>95</v>
      </c>
      <c r="BK85" s="163">
        <f>BK86+BK403</f>
        <v>0</v>
      </c>
    </row>
    <row r="86" spans="2:65" s="10" customFormat="1" ht="37.35" customHeight="1" x14ac:dyDescent="0.35">
      <c r="B86" s="164"/>
      <c r="C86" s="165"/>
      <c r="D86" s="166" t="s">
        <v>74</v>
      </c>
      <c r="E86" s="167" t="s">
        <v>119</v>
      </c>
      <c r="F86" s="167" t="s">
        <v>120</v>
      </c>
      <c r="G86" s="165"/>
      <c r="H86" s="165"/>
      <c r="I86" s="168"/>
      <c r="J86" s="169">
        <f>BK86</f>
        <v>0</v>
      </c>
      <c r="K86" s="165"/>
      <c r="L86" s="170"/>
      <c r="M86" s="171"/>
      <c r="N86" s="172"/>
      <c r="O86" s="172"/>
      <c r="P86" s="173">
        <f>P87+P267+P371+P395</f>
        <v>0</v>
      </c>
      <c r="Q86" s="172"/>
      <c r="R86" s="173">
        <f>R87+R267+R371+R395</f>
        <v>37.830016100000002</v>
      </c>
      <c r="S86" s="172"/>
      <c r="T86" s="174">
        <f>T87+T267+T371+T395</f>
        <v>51.398299999999999</v>
      </c>
      <c r="AR86" s="175" t="s">
        <v>22</v>
      </c>
      <c r="AT86" s="176" t="s">
        <v>74</v>
      </c>
      <c r="AU86" s="176" t="s">
        <v>75</v>
      </c>
      <c r="AY86" s="175" t="s">
        <v>121</v>
      </c>
      <c r="BK86" s="177">
        <f>BK87+BK267+BK371+BK395</f>
        <v>0</v>
      </c>
    </row>
    <row r="87" spans="2:65" s="10" customFormat="1" ht="19.899999999999999" customHeight="1" x14ac:dyDescent="0.3">
      <c r="B87" s="164"/>
      <c r="C87" s="165"/>
      <c r="D87" s="178" t="s">
        <v>74</v>
      </c>
      <c r="E87" s="179" t="s">
        <v>22</v>
      </c>
      <c r="F87" s="179" t="s">
        <v>122</v>
      </c>
      <c r="G87" s="165"/>
      <c r="H87" s="165"/>
      <c r="I87" s="168"/>
      <c r="J87" s="180">
        <f>BK87</f>
        <v>0</v>
      </c>
      <c r="K87" s="165"/>
      <c r="L87" s="170"/>
      <c r="M87" s="171"/>
      <c r="N87" s="172"/>
      <c r="O87" s="172"/>
      <c r="P87" s="173">
        <f>SUM(P88:P266)</f>
        <v>0</v>
      </c>
      <c r="Q87" s="172"/>
      <c r="R87" s="173">
        <f>SUM(R88:R266)</f>
        <v>4.4143569999999999</v>
      </c>
      <c r="S87" s="172"/>
      <c r="T87" s="174">
        <f>SUM(T88:T266)</f>
        <v>51.316299999999998</v>
      </c>
      <c r="AR87" s="175" t="s">
        <v>22</v>
      </c>
      <c r="AT87" s="176" t="s">
        <v>74</v>
      </c>
      <c r="AU87" s="176" t="s">
        <v>22</v>
      </c>
      <c r="AY87" s="175" t="s">
        <v>121</v>
      </c>
      <c r="BK87" s="177">
        <f>SUM(BK88:BK266)</f>
        <v>0</v>
      </c>
    </row>
    <row r="88" spans="2:65" s="1" customFormat="1" ht="44.25" customHeight="1" x14ac:dyDescent="0.3">
      <c r="B88" s="34"/>
      <c r="C88" s="181" t="s">
        <v>22</v>
      </c>
      <c r="D88" s="181" t="s">
        <v>123</v>
      </c>
      <c r="E88" s="182" t="s">
        <v>124</v>
      </c>
      <c r="F88" s="183" t="s">
        <v>125</v>
      </c>
      <c r="G88" s="184" t="s">
        <v>126</v>
      </c>
      <c r="H88" s="185">
        <v>13</v>
      </c>
      <c r="I88" s="186"/>
      <c r="J88" s="187">
        <f>ROUND(I88*H88,2)</f>
        <v>0</v>
      </c>
      <c r="K88" s="183" t="s">
        <v>127</v>
      </c>
      <c r="L88" s="54"/>
      <c r="M88" s="188" t="s">
        <v>20</v>
      </c>
      <c r="N88" s="189" t="s">
        <v>46</v>
      </c>
      <c r="O88" s="35"/>
      <c r="P88" s="190">
        <f>O88*H88</f>
        <v>0</v>
      </c>
      <c r="Q88" s="190">
        <v>0</v>
      </c>
      <c r="R88" s="190">
        <f>Q88*H88</f>
        <v>0</v>
      </c>
      <c r="S88" s="190">
        <v>0.26</v>
      </c>
      <c r="T88" s="191">
        <f>S88*H88</f>
        <v>3.38</v>
      </c>
      <c r="AR88" s="17" t="s">
        <v>128</v>
      </c>
      <c r="AT88" s="17" t="s">
        <v>123</v>
      </c>
      <c r="AU88" s="17" t="s">
        <v>83</v>
      </c>
      <c r="AY88" s="17" t="s">
        <v>121</v>
      </c>
      <c r="BE88" s="192">
        <f>IF(N88="základní",J88,0)</f>
        <v>0</v>
      </c>
      <c r="BF88" s="192">
        <f>IF(N88="snížená",J88,0)</f>
        <v>0</v>
      </c>
      <c r="BG88" s="192">
        <f>IF(N88="zákl. přenesená",J88,0)</f>
        <v>0</v>
      </c>
      <c r="BH88" s="192">
        <f>IF(N88="sníž. přenesená",J88,0)</f>
        <v>0</v>
      </c>
      <c r="BI88" s="192">
        <f>IF(N88="nulová",J88,0)</f>
        <v>0</v>
      </c>
      <c r="BJ88" s="17" t="s">
        <v>22</v>
      </c>
      <c r="BK88" s="192">
        <f>ROUND(I88*H88,2)</f>
        <v>0</v>
      </c>
      <c r="BL88" s="17" t="s">
        <v>128</v>
      </c>
      <c r="BM88" s="17" t="s">
        <v>129</v>
      </c>
    </row>
    <row r="89" spans="2:65" s="11" customFormat="1" x14ac:dyDescent="0.3">
      <c r="B89" s="193"/>
      <c r="C89" s="194"/>
      <c r="D89" s="195" t="s">
        <v>130</v>
      </c>
      <c r="E89" s="196" t="s">
        <v>20</v>
      </c>
      <c r="F89" s="197" t="s">
        <v>131</v>
      </c>
      <c r="G89" s="194"/>
      <c r="H89" s="198">
        <v>13</v>
      </c>
      <c r="I89" s="199"/>
      <c r="J89" s="194"/>
      <c r="K89" s="194"/>
      <c r="L89" s="200"/>
      <c r="M89" s="201"/>
      <c r="N89" s="202"/>
      <c r="O89" s="202"/>
      <c r="P89" s="202"/>
      <c r="Q89" s="202"/>
      <c r="R89" s="202"/>
      <c r="S89" s="202"/>
      <c r="T89" s="203"/>
      <c r="AT89" s="204" t="s">
        <v>130</v>
      </c>
      <c r="AU89" s="204" t="s">
        <v>83</v>
      </c>
      <c r="AV89" s="11" t="s">
        <v>83</v>
      </c>
      <c r="AW89" s="11" t="s">
        <v>39</v>
      </c>
      <c r="AX89" s="11" t="s">
        <v>75</v>
      </c>
      <c r="AY89" s="204" t="s">
        <v>121</v>
      </c>
    </row>
    <row r="90" spans="2:65" s="12" customFormat="1" x14ac:dyDescent="0.3">
      <c r="B90" s="205"/>
      <c r="C90" s="206"/>
      <c r="D90" s="195" t="s">
        <v>130</v>
      </c>
      <c r="E90" s="207" t="s">
        <v>20</v>
      </c>
      <c r="F90" s="208" t="s">
        <v>132</v>
      </c>
      <c r="G90" s="206"/>
      <c r="H90" s="209">
        <v>13</v>
      </c>
      <c r="I90" s="210"/>
      <c r="J90" s="206"/>
      <c r="K90" s="206"/>
      <c r="L90" s="211"/>
      <c r="M90" s="212"/>
      <c r="N90" s="213"/>
      <c r="O90" s="213"/>
      <c r="P90" s="213"/>
      <c r="Q90" s="213"/>
      <c r="R90" s="213"/>
      <c r="S90" s="213"/>
      <c r="T90" s="214"/>
      <c r="AT90" s="215" t="s">
        <v>130</v>
      </c>
      <c r="AU90" s="215" t="s">
        <v>83</v>
      </c>
      <c r="AV90" s="12" t="s">
        <v>133</v>
      </c>
      <c r="AW90" s="12" t="s">
        <v>39</v>
      </c>
      <c r="AX90" s="12" t="s">
        <v>75</v>
      </c>
      <c r="AY90" s="215" t="s">
        <v>121</v>
      </c>
    </row>
    <row r="91" spans="2:65" s="13" customFormat="1" x14ac:dyDescent="0.3">
      <c r="B91" s="216"/>
      <c r="C91" s="217"/>
      <c r="D91" s="218" t="s">
        <v>130</v>
      </c>
      <c r="E91" s="219" t="s">
        <v>20</v>
      </c>
      <c r="F91" s="220" t="s">
        <v>134</v>
      </c>
      <c r="G91" s="217"/>
      <c r="H91" s="221">
        <v>13</v>
      </c>
      <c r="I91" s="222"/>
      <c r="J91" s="217"/>
      <c r="K91" s="217"/>
      <c r="L91" s="223"/>
      <c r="M91" s="224"/>
      <c r="N91" s="225"/>
      <c r="O91" s="225"/>
      <c r="P91" s="225"/>
      <c r="Q91" s="225"/>
      <c r="R91" s="225"/>
      <c r="S91" s="225"/>
      <c r="T91" s="226"/>
      <c r="AT91" s="227" t="s">
        <v>130</v>
      </c>
      <c r="AU91" s="227" t="s">
        <v>83</v>
      </c>
      <c r="AV91" s="13" t="s">
        <v>128</v>
      </c>
      <c r="AW91" s="13" t="s">
        <v>39</v>
      </c>
      <c r="AX91" s="13" t="s">
        <v>22</v>
      </c>
      <c r="AY91" s="227" t="s">
        <v>121</v>
      </c>
    </row>
    <row r="92" spans="2:65" s="1" customFormat="1" ht="44.25" customHeight="1" x14ac:dyDescent="0.3">
      <c r="B92" s="34"/>
      <c r="C92" s="181" t="s">
        <v>83</v>
      </c>
      <c r="D92" s="181" t="s">
        <v>123</v>
      </c>
      <c r="E92" s="182" t="s">
        <v>135</v>
      </c>
      <c r="F92" s="183" t="s">
        <v>136</v>
      </c>
      <c r="G92" s="184" t="s">
        <v>126</v>
      </c>
      <c r="H92" s="185">
        <v>17</v>
      </c>
      <c r="I92" s="186"/>
      <c r="J92" s="187">
        <f>ROUND(I92*H92,2)</f>
        <v>0</v>
      </c>
      <c r="K92" s="183" t="s">
        <v>127</v>
      </c>
      <c r="L92" s="54"/>
      <c r="M92" s="188" t="s">
        <v>20</v>
      </c>
      <c r="N92" s="189" t="s">
        <v>46</v>
      </c>
      <c r="O92" s="35"/>
      <c r="P92" s="190">
        <f>O92*H92</f>
        <v>0</v>
      </c>
      <c r="Q92" s="190">
        <v>0</v>
      </c>
      <c r="R92" s="190">
        <f>Q92*H92</f>
        <v>0</v>
      </c>
      <c r="S92" s="190">
        <v>0.24</v>
      </c>
      <c r="T92" s="191">
        <f>S92*H92</f>
        <v>4.08</v>
      </c>
      <c r="AR92" s="17" t="s">
        <v>128</v>
      </c>
      <c r="AT92" s="17" t="s">
        <v>123</v>
      </c>
      <c r="AU92" s="17" t="s">
        <v>83</v>
      </c>
      <c r="AY92" s="17" t="s">
        <v>121</v>
      </c>
      <c r="BE92" s="192">
        <f>IF(N92="základní",J92,0)</f>
        <v>0</v>
      </c>
      <c r="BF92" s="192">
        <f>IF(N92="snížená",J92,0)</f>
        <v>0</v>
      </c>
      <c r="BG92" s="192">
        <f>IF(N92="zákl. přenesená",J92,0)</f>
        <v>0</v>
      </c>
      <c r="BH92" s="192">
        <f>IF(N92="sníž. přenesená",J92,0)</f>
        <v>0</v>
      </c>
      <c r="BI92" s="192">
        <f>IF(N92="nulová",J92,0)</f>
        <v>0</v>
      </c>
      <c r="BJ92" s="17" t="s">
        <v>22</v>
      </c>
      <c r="BK92" s="192">
        <f>ROUND(I92*H92,2)</f>
        <v>0</v>
      </c>
      <c r="BL92" s="17" t="s">
        <v>128</v>
      </c>
      <c r="BM92" s="17" t="s">
        <v>137</v>
      </c>
    </row>
    <row r="93" spans="2:65" s="11" customFormat="1" x14ac:dyDescent="0.3">
      <c r="B93" s="193"/>
      <c r="C93" s="194"/>
      <c r="D93" s="195" t="s">
        <v>130</v>
      </c>
      <c r="E93" s="196" t="s">
        <v>20</v>
      </c>
      <c r="F93" s="197" t="s">
        <v>131</v>
      </c>
      <c r="G93" s="194"/>
      <c r="H93" s="198">
        <v>13</v>
      </c>
      <c r="I93" s="199"/>
      <c r="J93" s="194"/>
      <c r="K93" s="194"/>
      <c r="L93" s="200"/>
      <c r="M93" s="201"/>
      <c r="N93" s="202"/>
      <c r="O93" s="202"/>
      <c r="P93" s="202"/>
      <c r="Q93" s="202"/>
      <c r="R93" s="202"/>
      <c r="S93" s="202"/>
      <c r="T93" s="203"/>
      <c r="AT93" s="204" t="s">
        <v>130</v>
      </c>
      <c r="AU93" s="204" t="s">
        <v>83</v>
      </c>
      <c r="AV93" s="11" t="s">
        <v>83</v>
      </c>
      <c r="AW93" s="11" t="s">
        <v>39</v>
      </c>
      <c r="AX93" s="11" t="s">
        <v>75</v>
      </c>
      <c r="AY93" s="204" t="s">
        <v>121</v>
      </c>
    </row>
    <row r="94" spans="2:65" s="12" customFormat="1" x14ac:dyDescent="0.3">
      <c r="B94" s="205"/>
      <c r="C94" s="206"/>
      <c r="D94" s="195" t="s">
        <v>130</v>
      </c>
      <c r="E94" s="207" t="s">
        <v>20</v>
      </c>
      <c r="F94" s="208" t="s">
        <v>132</v>
      </c>
      <c r="G94" s="206"/>
      <c r="H94" s="209">
        <v>13</v>
      </c>
      <c r="I94" s="210"/>
      <c r="J94" s="206"/>
      <c r="K94" s="206"/>
      <c r="L94" s="211"/>
      <c r="M94" s="212"/>
      <c r="N94" s="213"/>
      <c r="O94" s="213"/>
      <c r="P94" s="213"/>
      <c r="Q94" s="213"/>
      <c r="R94" s="213"/>
      <c r="S94" s="213"/>
      <c r="T94" s="214"/>
      <c r="AT94" s="215" t="s">
        <v>130</v>
      </c>
      <c r="AU94" s="215" t="s">
        <v>83</v>
      </c>
      <c r="AV94" s="12" t="s">
        <v>133</v>
      </c>
      <c r="AW94" s="12" t="s">
        <v>39</v>
      </c>
      <c r="AX94" s="12" t="s">
        <v>75</v>
      </c>
      <c r="AY94" s="215" t="s">
        <v>121</v>
      </c>
    </row>
    <row r="95" spans="2:65" s="11" customFormat="1" x14ac:dyDescent="0.3">
      <c r="B95" s="193"/>
      <c r="C95" s="194"/>
      <c r="D95" s="195" t="s">
        <v>130</v>
      </c>
      <c r="E95" s="196" t="s">
        <v>20</v>
      </c>
      <c r="F95" s="197" t="s">
        <v>138</v>
      </c>
      <c r="G95" s="194"/>
      <c r="H95" s="198">
        <v>4</v>
      </c>
      <c r="I95" s="199"/>
      <c r="J95" s="194"/>
      <c r="K95" s="194"/>
      <c r="L95" s="200"/>
      <c r="M95" s="201"/>
      <c r="N95" s="202"/>
      <c r="O95" s="202"/>
      <c r="P95" s="202"/>
      <c r="Q95" s="202"/>
      <c r="R95" s="202"/>
      <c r="S95" s="202"/>
      <c r="T95" s="203"/>
      <c r="AT95" s="204" t="s">
        <v>130</v>
      </c>
      <c r="AU95" s="204" t="s">
        <v>83</v>
      </c>
      <c r="AV95" s="11" t="s">
        <v>83</v>
      </c>
      <c r="AW95" s="11" t="s">
        <v>39</v>
      </c>
      <c r="AX95" s="11" t="s">
        <v>75</v>
      </c>
      <c r="AY95" s="204" t="s">
        <v>121</v>
      </c>
    </row>
    <row r="96" spans="2:65" s="12" customFormat="1" x14ac:dyDescent="0.3">
      <c r="B96" s="205"/>
      <c r="C96" s="206"/>
      <c r="D96" s="195" t="s">
        <v>130</v>
      </c>
      <c r="E96" s="207" t="s">
        <v>20</v>
      </c>
      <c r="F96" s="208" t="s">
        <v>132</v>
      </c>
      <c r="G96" s="206"/>
      <c r="H96" s="209">
        <v>4</v>
      </c>
      <c r="I96" s="210"/>
      <c r="J96" s="206"/>
      <c r="K96" s="206"/>
      <c r="L96" s="211"/>
      <c r="M96" s="212"/>
      <c r="N96" s="213"/>
      <c r="O96" s="213"/>
      <c r="P96" s="213"/>
      <c r="Q96" s="213"/>
      <c r="R96" s="213"/>
      <c r="S96" s="213"/>
      <c r="T96" s="214"/>
      <c r="AT96" s="215" t="s">
        <v>130</v>
      </c>
      <c r="AU96" s="215" t="s">
        <v>83</v>
      </c>
      <c r="AV96" s="12" t="s">
        <v>133</v>
      </c>
      <c r="AW96" s="12" t="s">
        <v>39</v>
      </c>
      <c r="AX96" s="12" t="s">
        <v>75</v>
      </c>
      <c r="AY96" s="215" t="s">
        <v>121</v>
      </c>
    </row>
    <row r="97" spans="2:65" s="13" customFormat="1" x14ac:dyDescent="0.3">
      <c r="B97" s="216"/>
      <c r="C97" s="217"/>
      <c r="D97" s="218" t="s">
        <v>130</v>
      </c>
      <c r="E97" s="219" t="s">
        <v>20</v>
      </c>
      <c r="F97" s="220" t="s">
        <v>134</v>
      </c>
      <c r="G97" s="217"/>
      <c r="H97" s="221">
        <v>17</v>
      </c>
      <c r="I97" s="222"/>
      <c r="J97" s="217"/>
      <c r="K97" s="217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130</v>
      </c>
      <c r="AU97" s="227" t="s">
        <v>83</v>
      </c>
      <c r="AV97" s="13" t="s">
        <v>128</v>
      </c>
      <c r="AW97" s="13" t="s">
        <v>39</v>
      </c>
      <c r="AX97" s="13" t="s">
        <v>22</v>
      </c>
      <c r="AY97" s="227" t="s">
        <v>121</v>
      </c>
    </row>
    <row r="98" spans="2:65" s="1" customFormat="1" ht="44.25" customHeight="1" x14ac:dyDescent="0.3">
      <c r="B98" s="34"/>
      <c r="C98" s="181" t="s">
        <v>133</v>
      </c>
      <c r="D98" s="181" t="s">
        <v>123</v>
      </c>
      <c r="E98" s="182" t="s">
        <v>139</v>
      </c>
      <c r="F98" s="183" t="s">
        <v>140</v>
      </c>
      <c r="G98" s="184" t="s">
        <v>126</v>
      </c>
      <c r="H98" s="185">
        <v>35.5</v>
      </c>
      <c r="I98" s="186"/>
      <c r="J98" s="187">
        <f>ROUND(I98*H98,2)</f>
        <v>0</v>
      </c>
      <c r="K98" s="183" t="s">
        <v>127</v>
      </c>
      <c r="L98" s="54"/>
      <c r="M98" s="188" t="s">
        <v>20</v>
      </c>
      <c r="N98" s="189" t="s">
        <v>46</v>
      </c>
      <c r="O98" s="35"/>
      <c r="P98" s="190">
        <f>O98*H98</f>
        <v>0</v>
      </c>
      <c r="Q98" s="190">
        <v>0</v>
      </c>
      <c r="R98" s="190">
        <f>Q98*H98</f>
        <v>0</v>
      </c>
      <c r="S98" s="190">
        <v>0.18099999999999999</v>
      </c>
      <c r="T98" s="191">
        <f>S98*H98</f>
        <v>6.4254999999999995</v>
      </c>
      <c r="AR98" s="17" t="s">
        <v>128</v>
      </c>
      <c r="AT98" s="17" t="s">
        <v>123</v>
      </c>
      <c r="AU98" s="17" t="s">
        <v>83</v>
      </c>
      <c r="AY98" s="17" t="s">
        <v>121</v>
      </c>
      <c r="BE98" s="192">
        <f>IF(N98="základní",J98,0)</f>
        <v>0</v>
      </c>
      <c r="BF98" s="192">
        <f>IF(N98="snížená",J98,0)</f>
        <v>0</v>
      </c>
      <c r="BG98" s="192">
        <f>IF(N98="zákl. přenesená",J98,0)</f>
        <v>0</v>
      </c>
      <c r="BH98" s="192">
        <f>IF(N98="sníž. přenesená",J98,0)</f>
        <v>0</v>
      </c>
      <c r="BI98" s="192">
        <f>IF(N98="nulová",J98,0)</f>
        <v>0</v>
      </c>
      <c r="BJ98" s="17" t="s">
        <v>22</v>
      </c>
      <c r="BK98" s="192">
        <f>ROUND(I98*H98,2)</f>
        <v>0</v>
      </c>
      <c r="BL98" s="17" t="s">
        <v>128</v>
      </c>
      <c r="BM98" s="17" t="s">
        <v>141</v>
      </c>
    </row>
    <row r="99" spans="2:65" s="11" customFormat="1" x14ac:dyDescent="0.3">
      <c r="B99" s="193"/>
      <c r="C99" s="194"/>
      <c r="D99" s="195" t="s">
        <v>130</v>
      </c>
      <c r="E99" s="196" t="s">
        <v>20</v>
      </c>
      <c r="F99" s="197" t="s">
        <v>138</v>
      </c>
      <c r="G99" s="194"/>
      <c r="H99" s="198">
        <v>4</v>
      </c>
      <c r="I99" s="199"/>
      <c r="J99" s="194"/>
      <c r="K99" s="194"/>
      <c r="L99" s="200"/>
      <c r="M99" s="201"/>
      <c r="N99" s="202"/>
      <c r="O99" s="202"/>
      <c r="P99" s="202"/>
      <c r="Q99" s="202"/>
      <c r="R99" s="202"/>
      <c r="S99" s="202"/>
      <c r="T99" s="203"/>
      <c r="AT99" s="204" t="s">
        <v>130</v>
      </c>
      <c r="AU99" s="204" t="s">
        <v>83</v>
      </c>
      <c r="AV99" s="11" t="s">
        <v>83</v>
      </c>
      <c r="AW99" s="11" t="s">
        <v>39</v>
      </c>
      <c r="AX99" s="11" t="s">
        <v>75</v>
      </c>
      <c r="AY99" s="204" t="s">
        <v>121</v>
      </c>
    </row>
    <row r="100" spans="2:65" s="12" customFormat="1" x14ac:dyDescent="0.3">
      <c r="B100" s="205"/>
      <c r="C100" s="206"/>
      <c r="D100" s="195" t="s">
        <v>130</v>
      </c>
      <c r="E100" s="207" t="s">
        <v>20</v>
      </c>
      <c r="F100" s="208" t="s">
        <v>142</v>
      </c>
      <c r="G100" s="206"/>
      <c r="H100" s="209">
        <v>4</v>
      </c>
      <c r="I100" s="210"/>
      <c r="J100" s="206"/>
      <c r="K100" s="206"/>
      <c r="L100" s="211"/>
      <c r="M100" s="212"/>
      <c r="N100" s="213"/>
      <c r="O100" s="213"/>
      <c r="P100" s="213"/>
      <c r="Q100" s="213"/>
      <c r="R100" s="213"/>
      <c r="S100" s="213"/>
      <c r="T100" s="214"/>
      <c r="AT100" s="215" t="s">
        <v>130</v>
      </c>
      <c r="AU100" s="215" t="s">
        <v>83</v>
      </c>
      <c r="AV100" s="12" t="s">
        <v>133</v>
      </c>
      <c r="AW100" s="12" t="s">
        <v>39</v>
      </c>
      <c r="AX100" s="12" t="s">
        <v>75</v>
      </c>
      <c r="AY100" s="215" t="s">
        <v>121</v>
      </c>
    </row>
    <row r="101" spans="2:65" s="11" customFormat="1" x14ac:dyDescent="0.3">
      <c r="B101" s="193"/>
      <c r="C101" s="194"/>
      <c r="D101" s="195" t="s">
        <v>130</v>
      </c>
      <c r="E101" s="196" t="s">
        <v>20</v>
      </c>
      <c r="F101" s="197" t="s">
        <v>143</v>
      </c>
      <c r="G101" s="194"/>
      <c r="H101" s="198">
        <v>21</v>
      </c>
      <c r="I101" s="199"/>
      <c r="J101" s="194"/>
      <c r="K101" s="194"/>
      <c r="L101" s="200"/>
      <c r="M101" s="201"/>
      <c r="N101" s="202"/>
      <c r="O101" s="202"/>
      <c r="P101" s="202"/>
      <c r="Q101" s="202"/>
      <c r="R101" s="202"/>
      <c r="S101" s="202"/>
      <c r="T101" s="203"/>
      <c r="AT101" s="204" t="s">
        <v>130</v>
      </c>
      <c r="AU101" s="204" t="s">
        <v>83</v>
      </c>
      <c r="AV101" s="11" t="s">
        <v>83</v>
      </c>
      <c r="AW101" s="11" t="s">
        <v>39</v>
      </c>
      <c r="AX101" s="11" t="s">
        <v>75</v>
      </c>
      <c r="AY101" s="204" t="s">
        <v>121</v>
      </c>
    </row>
    <row r="102" spans="2:65" s="12" customFormat="1" x14ac:dyDescent="0.3">
      <c r="B102" s="205"/>
      <c r="C102" s="206"/>
      <c r="D102" s="195" t="s">
        <v>130</v>
      </c>
      <c r="E102" s="207" t="s">
        <v>20</v>
      </c>
      <c r="F102" s="208" t="s">
        <v>144</v>
      </c>
      <c r="G102" s="206"/>
      <c r="H102" s="209">
        <v>21</v>
      </c>
      <c r="I102" s="210"/>
      <c r="J102" s="206"/>
      <c r="K102" s="206"/>
      <c r="L102" s="211"/>
      <c r="M102" s="212"/>
      <c r="N102" s="213"/>
      <c r="O102" s="213"/>
      <c r="P102" s="213"/>
      <c r="Q102" s="213"/>
      <c r="R102" s="213"/>
      <c r="S102" s="213"/>
      <c r="T102" s="214"/>
      <c r="AT102" s="215" t="s">
        <v>130</v>
      </c>
      <c r="AU102" s="215" t="s">
        <v>83</v>
      </c>
      <c r="AV102" s="12" t="s">
        <v>133</v>
      </c>
      <c r="AW102" s="12" t="s">
        <v>39</v>
      </c>
      <c r="AX102" s="12" t="s">
        <v>75</v>
      </c>
      <c r="AY102" s="215" t="s">
        <v>121</v>
      </c>
    </row>
    <row r="103" spans="2:65" s="11" customFormat="1" x14ac:dyDescent="0.3">
      <c r="B103" s="193"/>
      <c r="C103" s="194"/>
      <c r="D103" s="195" t="s">
        <v>130</v>
      </c>
      <c r="E103" s="196" t="s">
        <v>20</v>
      </c>
      <c r="F103" s="197" t="s">
        <v>145</v>
      </c>
      <c r="G103" s="194"/>
      <c r="H103" s="198">
        <v>10.5</v>
      </c>
      <c r="I103" s="199"/>
      <c r="J103" s="194"/>
      <c r="K103" s="194"/>
      <c r="L103" s="200"/>
      <c r="M103" s="201"/>
      <c r="N103" s="202"/>
      <c r="O103" s="202"/>
      <c r="P103" s="202"/>
      <c r="Q103" s="202"/>
      <c r="R103" s="202"/>
      <c r="S103" s="202"/>
      <c r="T103" s="203"/>
      <c r="AT103" s="204" t="s">
        <v>130</v>
      </c>
      <c r="AU103" s="204" t="s">
        <v>83</v>
      </c>
      <c r="AV103" s="11" t="s">
        <v>83</v>
      </c>
      <c r="AW103" s="11" t="s">
        <v>39</v>
      </c>
      <c r="AX103" s="11" t="s">
        <v>75</v>
      </c>
      <c r="AY103" s="204" t="s">
        <v>121</v>
      </c>
    </row>
    <row r="104" spans="2:65" s="12" customFormat="1" x14ac:dyDescent="0.3">
      <c r="B104" s="205"/>
      <c r="C104" s="206"/>
      <c r="D104" s="195" t="s">
        <v>130</v>
      </c>
      <c r="E104" s="207" t="s">
        <v>20</v>
      </c>
      <c r="F104" s="208" t="s">
        <v>146</v>
      </c>
      <c r="G104" s="206"/>
      <c r="H104" s="209">
        <v>10.5</v>
      </c>
      <c r="I104" s="210"/>
      <c r="J104" s="206"/>
      <c r="K104" s="206"/>
      <c r="L104" s="211"/>
      <c r="M104" s="212"/>
      <c r="N104" s="213"/>
      <c r="O104" s="213"/>
      <c r="P104" s="213"/>
      <c r="Q104" s="213"/>
      <c r="R104" s="213"/>
      <c r="S104" s="213"/>
      <c r="T104" s="214"/>
      <c r="AT104" s="215" t="s">
        <v>130</v>
      </c>
      <c r="AU104" s="215" t="s">
        <v>83</v>
      </c>
      <c r="AV104" s="12" t="s">
        <v>133</v>
      </c>
      <c r="AW104" s="12" t="s">
        <v>39</v>
      </c>
      <c r="AX104" s="12" t="s">
        <v>75</v>
      </c>
      <c r="AY104" s="215" t="s">
        <v>121</v>
      </c>
    </row>
    <row r="105" spans="2:65" s="13" customFormat="1" x14ac:dyDescent="0.3">
      <c r="B105" s="216"/>
      <c r="C105" s="217"/>
      <c r="D105" s="218" t="s">
        <v>130</v>
      </c>
      <c r="E105" s="219" t="s">
        <v>20</v>
      </c>
      <c r="F105" s="220" t="s">
        <v>134</v>
      </c>
      <c r="G105" s="217"/>
      <c r="H105" s="221">
        <v>35.5</v>
      </c>
      <c r="I105" s="222"/>
      <c r="J105" s="217"/>
      <c r="K105" s="217"/>
      <c r="L105" s="223"/>
      <c r="M105" s="224"/>
      <c r="N105" s="225"/>
      <c r="O105" s="225"/>
      <c r="P105" s="225"/>
      <c r="Q105" s="225"/>
      <c r="R105" s="225"/>
      <c r="S105" s="225"/>
      <c r="T105" s="226"/>
      <c r="AT105" s="227" t="s">
        <v>130</v>
      </c>
      <c r="AU105" s="227" t="s">
        <v>83</v>
      </c>
      <c r="AV105" s="13" t="s">
        <v>128</v>
      </c>
      <c r="AW105" s="13" t="s">
        <v>39</v>
      </c>
      <c r="AX105" s="13" t="s">
        <v>22</v>
      </c>
      <c r="AY105" s="227" t="s">
        <v>121</v>
      </c>
    </row>
    <row r="106" spans="2:65" s="1" customFormat="1" ht="44.25" customHeight="1" x14ac:dyDescent="0.3">
      <c r="B106" s="34"/>
      <c r="C106" s="181" t="s">
        <v>128</v>
      </c>
      <c r="D106" s="181" t="s">
        <v>123</v>
      </c>
      <c r="E106" s="182" t="s">
        <v>147</v>
      </c>
      <c r="F106" s="183" t="s">
        <v>148</v>
      </c>
      <c r="G106" s="184" t="s">
        <v>126</v>
      </c>
      <c r="H106" s="185">
        <v>46.8</v>
      </c>
      <c r="I106" s="186"/>
      <c r="J106" s="187">
        <f>ROUND(I106*H106,2)</f>
        <v>0</v>
      </c>
      <c r="K106" s="183" t="s">
        <v>127</v>
      </c>
      <c r="L106" s="54"/>
      <c r="M106" s="188" t="s">
        <v>20</v>
      </c>
      <c r="N106" s="189" t="s">
        <v>46</v>
      </c>
      <c r="O106" s="35"/>
      <c r="P106" s="190">
        <f>O106*H106</f>
        <v>0</v>
      </c>
      <c r="Q106" s="190">
        <v>0</v>
      </c>
      <c r="R106" s="190">
        <f>Q106*H106</f>
        <v>0</v>
      </c>
      <c r="S106" s="190">
        <v>0.5</v>
      </c>
      <c r="T106" s="191">
        <f>S106*H106</f>
        <v>23.4</v>
      </c>
      <c r="AR106" s="17" t="s">
        <v>128</v>
      </c>
      <c r="AT106" s="17" t="s">
        <v>123</v>
      </c>
      <c r="AU106" s="17" t="s">
        <v>83</v>
      </c>
      <c r="AY106" s="17" t="s">
        <v>121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7" t="s">
        <v>22</v>
      </c>
      <c r="BK106" s="192">
        <f>ROUND(I106*H106,2)</f>
        <v>0</v>
      </c>
      <c r="BL106" s="17" t="s">
        <v>128</v>
      </c>
      <c r="BM106" s="17" t="s">
        <v>149</v>
      </c>
    </row>
    <row r="107" spans="2:65" s="11" customFormat="1" x14ac:dyDescent="0.3">
      <c r="B107" s="193"/>
      <c r="C107" s="194"/>
      <c r="D107" s="195" t="s">
        <v>130</v>
      </c>
      <c r="E107" s="196" t="s">
        <v>20</v>
      </c>
      <c r="F107" s="197" t="s">
        <v>143</v>
      </c>
      <c r="G107" s="194"/>
      <c r="H107" s="198">
        <v>21</v>
      </c>
      <c r="I107" s="199"/>
      <c r="J107" s="194"/>
      <c r="K107" s="194"/>
      <c r="L107" s="200"/>
      <c r="M107" s="201"/>
      <c r="N107" s="202"/>
      <c r="O107" s="202"/>
      <c r="P107" s="202"/>
      <c r="Q107" s="202"/>
      <c r="R107" s="202"/>
      <c r="S107" s="202"/>
      <c r="T107" s="203"/>
      <c r="AT107" s="204" t="s">
        <v>130</v>
      </c>
      <c r="AU107" s="204" t="s">
        <v>83</v>
      </c>
      <c r="AV107" s="11" t="s">
        <v>83</v>
      </c>
      <c r="AW107" s="11" t="s">
        <v>39</v>
      </c>
      <c r="AX107" s="11" t="s">
        <v>75</v>
      </c>
      <c r="AY107" s="204" t="s">
        <v>121</v>
      </c>
    </row>
    <row r="108" spans="2:65" s="12" customFormat="1" x14ac:dyDescent="0.3">
      <c r="B108" s="205"/>
      <c r="C108" s="206"/>
      <c r="D108" s="195" t="s">
        <v>130</v>
      </c>
      <c r="E108" s="207" t="s">
        <v>20</v>
      </c>
      <c r="F108" s="208" t="s">
        <v>144</v>
      </c>
      <c r="G108" s="206"/>
      <c r="H108" s="209">
        <v>21</v>
      </c>
      <c r="I108" s="210"/>
      <c r="J108" s="206"/>
      <c r="K108" s="206"/>
      <c r="L108" s="211"/>
      <c r="M108" s="212"/>
      <c r="N108" s="213"/>
      <c r="O108" s="213"/>
      <c r="P108" s="213"/>
      <c r="Q108" s="213"/>
      <c r="R108" s="213"/>
      <c r="S108" s="213"/>
      <c r="T108" s="214"/>
      <c r="AT108" s="215" t="s">
        <v>130</v>
      </c>
      <c r="AU108" s="215" t="s">
        <v>83</v>
      </c>
      <c r="AV108" s="12" t="s">
        <v>133</v>
      </c>
      <c r="AW108" s="12" t="s">
        <v>39</v>
      </c>
      <c r="AX108" s="12" t="s">
        <v>75</v>
      </c>
      <c r="AY108" s="215" t="s">
        <v>121</v>
      </c>
    </row>
    <row r="109" spans="2:65" s="11" customFormat="1" x14ac:dyDescent="0.3">
      <c r="B109" s="193"/>
      <c r="C109" s="194"/>
      <c r="D109" s="195" t="s">
        <v>130</v>
      </c>
      <c r="E109" s="196" t="s">
        <v>20</v>
      </c>
      <c r="F109" s="197" t="s">
        <v>145</v>
      </c>
      <c r="G109" s="194"/>
      <c r="H109" s="198">
        <v>10.5</v>
      </c>
      <c r="I109" s="199"/>
      <c r="J109" s="194"/>
      <c r="K109" s="194"/>
      <c r="L109" s="200"/>
      <c r="M109" s="201"/>
      <c r="N109" s="202"/>
      <c r="O109" s="202"/>
      <c r="P109" s="202"/>
      <c r="Q109" s="202"/>
      <c r="R109" s="202"/>
      <c r="S109" s="202"/>
      <c r="T109" s="203"/>
      <c r="AT109" s="204" t="s">
        <v>130</v>
      </c>
      <c r="AU109" s="204" t="s">
        <v>83</v>
      </c>
      <c r="AV109" s="11" t="s">
        <v>83</v>
      </c>
      <c r="AW109" s="11" t="s">
        <v>39</v>
      </c>
      <c r="AX109" s="11" t="s">
        <v>75</v>
      </c>
      <c r="AY109" s="204" t="s">
        <v>121</v>
      </c>
    </row>
    <row r="110" spans="2:65" s="12" customFormat="1" x14ac:dyDescent="0.3">
      <c r="B110" s="205"/>
      <c r="C110" s="206"/>
      <c r="D110" s="195" t="s">
        <v>130</v>
      </c>
      <c r="E110" s="207" t="s">
        <v>20</v>
      </c>
      <c r="F110" s="208" t="s">
        <v>146</v>
      </c>
      <c r="G110" s="206"/>
      <c r="H110" s="209">
        <v>10.5</v>
      </c>
      <c r="I110" s="210"/>
      <c r="J110" s="206"/>
      <c r="K110" s="206"/>
      <c r="L110" s="211"/>
      <c r="M110" s="212"/>
      <c r="N110" s="213"/>
      <c r="O110" s="213"/>
      <c r="P110" s="213"/>
      <c r="Q110" s="213"/>
      <c r="R110" s="213"/>
      <c r="S110" s="213"/>
      <c r="T110" s="214"/>
      <c r="AT110" s="215" t="s">
        <v>130</v>
      </c>
      <c r="AU110" s="215" t="s">
        <v>83</v>
      </c>
      <c r="AV110" s="12" t="s">
        <v>133</v>
      </c>
      <c r="AW110" s="12" t="s">
        <v>39</v>
      </c>
      <c r="AX110" s="12" t="s">
        <v>75</v>
      </c>
      <c r="AY110" s="215" t="s">
        <v>121</v>
      </c>
    </row>
    <row r="111" spans="2:65" s="11" customFormat="1" x14ac:dyDescent="0.3">
      <c r="B111" s="193"/>
      <c r="C111" s="194"/>
      <c r="D111" s="195" t="s">
        <v>130</v>
      </c>
      <c r="E111" s="196" t="s">
        <v>20</v>
      </c>
      <c r="F111" s="197" t="s">
        <v>150</v>
      </c>
      <c r="G111" s="194"/>
      <c r="H111" s="198">
        <v>15.3</v>
      </c>
      <c r="I111" s="199"/>
      <c r="J111" s="194"/>
      <c r="K111" s="194"/>
      <c r="L111" s="200"/>
      <c r="M111" s="201"/>
      <c r="N111" s="202"/>
      <c r="O111" s="202"/>
      <c r="P111" s="202"/>
      <c r="Q111" s="202"/>
      <c r="R111" s="202"/>
      <c r="S111" s="202"/>
      <c r="T111" s="203"/>
      <c r="AT111" s="204" t="s">
        <v>130</v>
      </c>
      <c r="AU111" s="204" t="s">
        <v>83</v>
      </c>
      <c r="AV111" s="11" t="s">
        <v>83</v>
      </c>
      <c r="AW111" s="11" t="s">
        <v>39</v>
      </c>
      <c r="AX111" s="11" t="s">
        <v>75</v>
      </c>
      <c r="AY111" s="204" t="s">
        <v>121</v>
      </c>
    </row>
    <row r="112" spans="2:65" s="12" customFormat="1" x14ac:dyDescent="0.3">
      <c r="B112" s="205"/>
      <c r="C112" s="206"/>
      <c r="D112" s="195" t="s">
        <v>130</v>
      </c>
      <c r="E112" s="207" t="s">
        <v>20</v>
      </c>
      <c r="F112" s="208" t="s">
        <v>151</v>
      </c>
      <c r="G112" s="206"/>
      <c r="H112" s="209">
        <v>15.3</v>
      </c>
      <c r="I112" s="210"/>
      <c r="J112" s="206"/>
      <c r="K112" s="206"/>
      <c r="L112" s="211"/>
      <c r="M112" s="212"/>
      <c r="N112" s="213"/>
      <c r="O112" s="213"/>
      <c r="P112" s="213"/>
      <c r="Q112" s="213"/>
      <c r="R112" s="213"/>
      <c r="S112" s="213"/>
      <c r="T112" s="214"/>
      <c r="AT112" s="215" t="s">
        <v>130</v>
      </c>
      <c r="AU112" s="215" t="s">
        <v>83</v>
      </c>
      <c r="AV112" s="12" t="s">
        <v>133</v>
      </c>
      <c r="AW112" s="12" t="s">
        <v>39</v>
      </c>
      <c r="AX112" s="12" t="s">
        <v>75</v>
      </c>
      <c r="AY112" s="215" t="s">
        <v>121</v>
      </c>
    </row>
    <row r="113" spans="2:65" s="13" customFormat="1" x14ac:dyDescent="0.3">
      <c r="B113" s="216"/>
      <c r="C113" s="217"/>
      <c r="D113" s="218" t="s">
        <v>130</v>
      </c>
      <c r="E113" s="219" t="s">
        <v>20</v>
      </c>
      <c r="F113" s="220" t="s">
        <v>134</v>
      </c>
      <c r="G113" s="217"/>
      <c r="H113" s="221">
        <v>46.8</v>
      </c>
      <c r="I113" s="222"/>
      <c r="J113" s="217"/>
      <c r="K113" s="217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130</v>
      </c>
      <c r="AU113" s="227" t="s">
        <v>83</v>
      </c>
      <c r="AV113" s="13" t="s">
        <v>128</v>
      </c>
      <c r="AW113" s="13" t="s">
        <v>39</v>
      </c>
      <c r="AX113" s="13" t="s">
        <v>22</v>
      </c>
      <c r="AY113" s="227" t="s">
        <v>121</v>
      </c>
    </row>
    <row r="114" spans="2:65" s="1" customFormat="1" ht="31.5" customHeight="1" x14ac:dyDescent="0.3">
      <c r="B114" s="34"/>
      <c r="C114" s="181" t="s">
        <v>152</v>
      </c>
      <c r="D114" s="181" t="s">
        <v>123</v>
      </c>
      <c r="E114" s="182" t="s">
        <v>153</v>
      </c>
      <c r="F114" s="183" t="s">
        <v>154</v>
      </c>
      <c r="G114" s="184" t="s">
        <v>126</v>
      </c>
      <c r="H114" s="185">
        <v>46.8</v>
      </c>
      <c r="I114" s="186"/>
      <c r="J114" s="187">
        <f>ROUND(I114*H114,2)</f>
        <v>0</v>
      </c>
      <c r="K114" s="183" t="s">
        <v>127</v>
      </c>
      <c r="L114" s="54"/>
      <c r="M114" s="188" t="s">
        <v>20</v>
      </c>
      <c r="N114" s="189" t="s">
        <v>46</v>
      </c>
      <c r="O114" s="35"/>
      <c r="P114" s="190">
        <f>O114*H114</f>
        <v>0</v>
      </c>
      <c r="Q114" s="190">
        <v>8.0000000000000007E-5</v>
      </c>
      <c r="R114" s="190">
        <f>Q114*H114</f>
        <v>3.7439999999999999E-3</v>
      </c>
      <c r="S114" s="190">
        <v>0.25600000000000001</v>
      </c>
      <c r="T114" s="191">
        <f>S114*H114</f>
        <v>11.9808</v>
      </c>
      <c r="AR114" s="17" t="s">
        <v>128</v>
      </c>
      <c r="AT114" s="17" t="s">
        <v>123</v>
      </c>
      <c r="AU114" s="17" t="s">
        <v>83</v>
      </c>
      <c r="AY114" s="17" t="s">
        <v>121</v>
      </c>
      <c r="BE114" s="192">
        <f>IF(N114="základní",J114,0)</f>
        <v>0</v>
      </c>
      <c r="BF114" s="192">
        <f>IF(N114="snížená",J114,0)</f>
        <v>0</v>
      </c>
      <c r="BG114" s="192">
        <f>IF(N114="zákl. přenesená",J114,0)</f>
        <v>0</v>
      </c>
      <c r="BH114" s="192">
        <f>IF(N114="sníž. přenesená",J114,0)</f>
        <v>0</v>
      </c>
      <c r="BI114" s="192">
        <f>IF(N114="nulová",J114,0)</f>
        <v>0</v>
      </c>
      <c r="BJ114" s="17" t="s">
        <v>22</v>
      </c>
      <c r="BK114" s="192">
        <f>ROUND(I114*H114,2)</f>
        <v>0</v>
      </c>
      <c r="BL114" s="17" t="s">
        <v>128</v>
      </c>
      <c r="BM114" s="17" t="s">
        <v>155</v>
      </c>
    </row>
    <row r="115" spans="2:65" s="11" customFormat="1" x14ac:dyDescent="0.3">
      <c r="B115" s="193"/>
      <c r="C115" s="194"/>
      <c r="D115" s="195" t="s">
        <v>130</v>
      </c>
      <c r="E115" s="196" t="s">
        <v>20</v>
      </c>
      <c r="F115" s="197" t="s">
        <v>143</v>
      </c>
      <c r="G115" s="194"/>
      <c r="H115" s="198">
        <v>21</v>
      </c>
      <c r="I115" s="199"/>
      <c r="J115" s="194"/>
      <c r="K115" s="194"/>
      <c r="L115" s="200"/>
      <c r="M115" s="201"/>
      <c r="N115" s="202"/>
      <c r="O115" s="202"/>
      <c r="P115" s="202"/>
      <c r="Q115" s="202"/>
      <c r="R115" s="202"/>
      <c r="S115" s="202"/>
      <c r="T115" s="203"/>
      <c r="AT115" s="204" t="s">
        <v>130</v>
      </c>
      <c r="AU115" s="204" t="s">
        <v>83</v>
      </c>
      <c r="AV115" s="11" t="s">
        <v>83</v>
      </c>
      <c r="AW115" s="11" t="s">
        <v>39</v>
      </c>
      <c r="AX115" s="11" t="s">
        <v>75</v>
      </c>
      <c r="AY115" s="204" t="s">
        <v>121</v>
      </c>
    </row>
    <row r="116" spans="2:65" s="12" customFormat="1" x14ac:dyDescent="0.3">
      <c r="B116" s="205"/>
      <c r="C116" s="206"/>
      <c r="D116" s="195" t="s">
        <v>130</v>
      </c>
      <c r="E116" s="207" t="s">
        <v>20</v>
      </c>
      <c r="F116" s="208" t="s">
        <v>144</v>
      </c>
      <c r="G116" s="206"/>
      <c r="H116" s="209">
        <v>21</v>
      </c>
      <c r="I116" s="210"/>
      <c r="J116" s="206"/>
      <c r="K116" s="206"/>
      <c r="L116" s="211"/>
      <c r="M116" s="212"/>
      <c r="N116" s="213"/>
      <c r="O116" s="213"/>
      <c r="P116" s="213"/>
      <c r="Q116" s="213"/>
      <c r="R116" s="213"/>
      <c r="S116" s="213"/>
      <c r="T116" s="214"/>
      <c r="AT116" s="215" t="s">
        <v>130</v>
      </c>
      <c r="AU116" s="215" t="s">
        <v>83</v>
      </c>
      <c r="AV116" s="12" t="s">
        <v>133</v>
      </c>
      <c r="AW116" s="12" t="s">
        <v>39</v>
      </c>
      <c r="AX116" s="12" t="s">
        <v>75</v>
      </c>
      <c r="AY116" s="215" t="s">
        <v>121</v>
      </c>
    </row>
    <row r="117" spans="2:65" s="11" customFormat="1" x14ac:dyDescent="0.3">
      <c r="B117" s="193"/>
      <c r="C117" s="194"/>
      <c r="D117" s="195" t="s">
        <v>130</v>
      </c>
      <c r="E117" s="196" t="s">
        <v>20</v>
      </c>
      <c r="F117" s="197" t="s">
        <v>145</v>
      </c>
      <c r="G117" s="194"/>
      <c r="H117" s="198">
        <v>10.5</v>
      </c>
      <c r="I117" s="199"/>
      <c r="J117" s="194"/>
      <c r="K117" s="194"/>
      <c r="L117" s="200"/>
      <c r="M117" s="201"/>
      <c r="N117" s="202"/>
      <c r="O117" s="202"/>
      <c r="P117" s="202"/>
      <c r="Q117" s="202"/>
      <c r="R117" s="202"/>
      <c r="S117" s="202"/>
      <c r="T117" s="203"/>
      <c r="AT117" s="204" t="s">
        <v>130</v>
      </c>
      <c r="AU117" s="204" t="s">
        <v>83</v>
      </c>
      <c r="AV117" s="11" t="s">
        <v>83</v>
      </c>
      <c r="AW117" s="11" t="s">
        <v>39</v>
      </c>
      <c r="AX117" s="11" t="s">
        <v>75</v>
      </c>
      <c r="AY117" s="204" t="s">
        <v>121</v>
      </c>
    </row>
    <row r="118" spans="2:65" s="12" customFormat="1" x14ac:dyDescent="0.3">
      <c r="B118" s="205"/>
      <c r="C118" s="206"/>
      <c r="D118" s="195" t="s">
        <v>130</v>
      </c>
      <c r="E118" s="207" t="s">
        <v>20</v>
      </c>
      <c r="F118" s="208" t="s">
        <v>146</v>
      </c>
      <c r="G118" s="206"/>
      <c r="H118" s="209">
        <v>10.5</v>
      </c>
      <c r="I118" s="210"/>
      <c r="J118" s="206"/>
      <c r="K118" s="206"/>
      <c r="L118" s="211"/>
      <c r="M118" s="212"/>
      <c r="N118" s="213"/>
      <c r="O118" s="213"/>
      <c r="P118" s="213"/>
      <c r="Q118" s="213"/>
      <c r="R118" s="213"/>
      <c r="S118" s="213"/>
      <c r="T118" s="214"/>
      <c r="AT118" s="215" t="s">
        <v>130</v>
      </c>
      <c r="AU118" s="215" t="s">
        <v>83</v>
      </c>
      <c r="AV118" s="12" t="s">
        <v>133</v>
      </c>
      <c r="AW118" s="12" t="s">
        <v>39</v>
      </c>
      <c r="AX118" s="12" t="s">
        <v>75</v>
      </c>
      <c r="AY118" s="215" t="s">
        <v>121</v>
      </c>
    </row>
    <row r="119" spans="2:65" s="11" customFormat="1" x14ac:dyDescent="0.3">
      <c r="B119" s="193"/>
      <c r="C119" s="194"/>
      <c r="D119" s="195" t="s">
        <v>130</v>
      </c>
      <c r="E119" s="196" t="s">
        <v>20</v>
      </c>
      <c r="F119" s="197" t="s">
        <v>150</v>
      </c>
      <c r="G119" s="194"/>
      <c r="H119" s="198">
        <v>15.3</v>
      </c>
      <c r="I119" s="199"/>
      <c r="J119" s="194"/>
      <c r="K119" s="194"/>
      <c r="L119" s="200"/>
      <c r="M119" s="201"/>
      <c r="N119" s="202"/>
      <c r="O119" s="202"/>
      <c r="P119" s="202"/>
      <c r="Q119" s="202"/>
      <c r="R119" s="202"/>
      <c r="S119" s="202"/>
      <c r="T119" s="203"/>
      <c r="AT119" s="204" t="s">
        <v>130</v>
      </c>
      <c r="AU119" s="204" t="s">
        <v>83</v>
      </c>
      <c r="AV119" s="11" t="s">
        <v>83</v>
      </c>
      <c r="AW119" s="11" t="s">
        <v>39</v>
      </c>
      <c r="AX119" s="11" t="s">
        <v>75</v>
      </c>
      <c r="AY119" s="204" t="s">
        <v>121</v>
      </c>
    </row>
    <row r="120" spans="2:65" s="12" customFormat="1" x14ac:dyDescent="0.3">
      <c r="B120" s="205"/>
      <c r="C120" s="206"/>
      <c r="D120" s="195" t="s">
        <v>130</v>
      </c>
      <c r="E120" s="207" t="s">
        <v>20</v>
      </c>
      <c r="F120" s="208" t="s">
        <v>151</v>
      </c>
      <c r="G120" s="206"/>
      <c r="H120" s="209">
        <v>15.3</v>
      </c>
      <c r="I120" s="210"/>
      <c r="J120" s="206"/>
      <c r="K120" s="206"/>
      <c r="L120" s="211"/>
      <c r="M120" s="212"/>
      <c r="N120" s="213"/>
      <c r="O120" s="213"/>
      <c r="P120" s="213"/>
      <c r="Q120" s="213"/>
      <c r="R120" s="213"/>
      <c r="S120" s="213"/>
      <c r="T120" s="214"/>
      <c r="AT120" s="215" t="s">
        <v>130</v>
      </c>
      <c r="AU120" s="215" t="s">
        <v>83</v>
      </c>
      <c r="AV120" s="12" t="s">
        <v>133</v>
      </c>
      <c r="AW120" s="12" t="s">
        <v>39</v>
      </c>
      <c r="AX120" s="12" t="s">
        <v>75</v>
      </c>
      <c r="AY120" s="215" t="s">
        <v>121</v>
      </c>
    </row>
    <row r="121" spans="2:65" s="13" customFormat="1" x14ac:dyDescent="0.3">
      <c r="B121" s="216"/>
      <c r="C121" s="217"/>
      <c r="D121" s="218" t="s">
        <v>130</v>
      </c>
      <c r="E121" s="219" t="s">
        <v>20</v>
      </c>
      <c r="F121" s="220" t="s">
        <v>134</v>
      </c>
      <c r="G121" s="217"/>
      <c r="H121" s="221">
        <v>46.8</v>
      </c>
      <c r="I121" s="222"/>
      <c r="J121" s="217"/>
      <c r="K121" s="217"/>
      <c r="L121" s="223"/>
      <c r="M121" s="224"/>
      <c r="N121" s="225"/>
      <c r="O121" s="225"/>
      <c r="P121" s="225"/>
      <c r="Q121" s="225"/>
      <c r="R121" s="225"/>
      <c r="S121" s="225"/>
      <c r="T121" s="226"/>
      <c r="AT121" s="227" t="s">
        <v>130</v>
      </c>
      <c r="AU121" s="227" t="s">
        <v>83</v>
      </c>
      <c r="AV121" s="13" t="s">
        <v>128</v>
      </c>
      <c r="AW121" s="13" t="s">
        <v>39</v>
      </c>
      <c r="AX121" s="13" t="s">
        <v>22</v>
      </c>
      <c r="AY121" s="227" t="s">
        <v>121</v>
      </c>
    </row>
    <row r="122" spans="2:65" s="1" customFormat="1" ht="31.5" customHeight="1" x14ac:dyDescent="0.3">
      <c r="B122" s="34"/>
      <c r="C122" s="181" t="s">
        <v>156</v>
      </c>
      <c r="D122" s="181" t="s">
        <v>123</v>
      </c>
      <c r="E122" s="182" t="s">
        <v>157</v>
      </c>
      <c r="F122" s="183" t="s">
        <v>158</v>
      </c>
      <c r="G122" s="184" t="s">
        <v>159</v>
      </c>
      <c r="H122" s="185">
        <v>10</v>
      </c>
      <c r="I122" s="186"/>
      <c r="J122" s="187">
        <f>ROUND(I122*H122,2)</f>
        <v>0</v>
      </c>
      <c r="K122" s="183" t="s">
        <v>127</v>
      </c>
      <c r="L122" s="54"/>
      <c r="M122" s="188" t="s">
        <v>20</v>
      </c>
      <c r="N122" s="189" t="s">
        <v>46</v>
      </c>
      <c r="O122" s="35"/>
      <c r="P122" s="190">
        <f>O122*H122</f>
        <v>0</v>
      </c>
      <c r="Q122" s="190">
        <v>0</v>
      </c>
      <c r="R122" s="190">
        <f>Q122*H122</f>
        <v>0</v>
      </c>
      <c r="S122" s="190">
        <v>0.20499999999999999</v>
      </c>
      <c r="T122" s="191">
        <f>S122*H122</f>
        <v>2.0499999999999998</v>
      </c>
      <c r="AR122" s="17" t="s">
        <v>128</v>
      </c>
      <c r="AT122" s="17" t="s">
        <v>123</v>
      </c>
      <c r="AU122" s="17" t="s">
        <v>83</v>
      </c>
      <c r="AY122" s="17" t="s">
        <v>121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7" t="s">
        <v>22</v>
      </c>
      <c r="BK122" s="192">
        <f>ROUND(I122*H122,2)</f>
        <v>0</v>
      </c>
      <c r="BL122" s="17" t="s">
        <v>128</v>
      </c>
      <c r="BM122" s="17" t="s">
        <v>160</v>
      </c>
    </row>
    <row r="123" spans="2:65" s="11" customFormat="1" x14ac:dyDescent="0.3">
      <c r="B123" s="193"/>
      <c r="C123" s="194"/>
      <c r="D123" s="195" t="s">
        <v>130</v>
      </c>
      <c r="E123" s="196" t="s">
        <v>20</v>
      </c>
      <c r="F123" s="197" t="s">
        <v>161</v>
      </c>
      <c r="G123" s="194"/>
      <c r="H123" s="198">
        <v>10</v>
      </c>
      <c r="I123" s="199"/>
      <c r="J123" s="194"/>
      <c r="K123" s="194"/>
      <c r="L123" s="200"/>
      <c r="M123" s="201"/>
      <c r="N123" s="202"/>
      <c r="O123" s="202"/>
      <c r="P123" s="202"/>
      <c r="Q123" s="202"/>
      <c r="R123" s="202"/>
      <c r="S123" s="202"/>
      <c r="T123" s="203"/>
      <c r="AT123" s="204" t="s">
        <v>130</v>
      </c>
      <c r="AU123" s="204" t="s">
        <v>83</v>
      </c>
      <c r="AV123" s="11" t="s">
        <v>83</v>
      </c>
      <c r="AW123" s="11" t="s">
        <v>39</v>
      </c>
      <c r="AX123" s="11" t="s">
        <v>75</v>
      </c>
      <c r="AY123" s="204" t="s">
        <v>121</v>
      </c>
    </row>
    <row r="124" spans="2:65" s="12" customFormat="1" x14ac:dyDescent="0.3">
      <c r="B124" s="205"/>
      <c r="C124" s="206"/>
      <c r="D124" s="195" t="s">
        <v>130</v>
      </c>
      <c r="E124" s="207" t="s">
        <v>20</v>
      </c>
      <c r="F124" s="208" t="s">
        <v>132</v>
      </c>
      <c r="G124" s="206"/>
      <c r="H124" s="209">
        <v>10</v>
      </c>
      <c r="I124" s="210"/>
      <c r="J124" s="206"/>
      <c r="K124" s="206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130</v>
      </c>
      <c r="AU124" s="215" t="s">
        <v>83</v>
      </c>
      <c r="AV124" s="12" t="s">
        <v>133</v>
      </c>
      <c r="AW124" s="12" t="s">
        <v>39</v>
      </c>
      <c r="AX124" s="12" t="s">
        <v>75</v>
      </c>
      <c r="AY124" s="215" t="s">
        <v>121</v>
      </c>
    </row>
    <row r="125" spans="2:65" s="13" customFormat="1" x14ac:dyDescent="0.3">
      <c r="B125" s="216"/>
      <c r="C125" s="217"/>
      <c r="D125" s="218" t="s">
        <v>130</v>
      </c>
      <c r="E125" s="219" t="s">
        <v>20</v>
      </c>
      <c r="F125" s="220" t="s">
        <v>134</v>
      </c>
      <c r="G125" s="217"/>
      <c r="H125" s="221">
        <v>10</v>
      </c>
      <c r="I125" s="222"/>
      <c r="J125" s="217"/>
      <c r="K125" s="217"/>
      <c r="L125" s="223"/>
      <c r="M125" s="224"/>
      <c r="N125" s="225"/>
      <c r="O125" s="225"/>
      <c r="P125" s="225"/>
      <c r="Q125" s="225"/>
      <c r="R125" s="225"/>
      <c r="S125" s="225"/>
      <c r="T125" s="226"/>
      <c r="AT125" s="227" t="s">
        <v>130</v>
      </c>
      <c r="AU125" s="227" t="s">
        <v>83</v>
      </c>
      <c r="AV125" s="13" t="s">
        <v>128</v>
      </c>
      <c r="AW125" s="13" t="s">
        <v>39</v>
      </c>
      <c r="AX125" s="13" t="s">
        <v>22</v>
      </c>
      <c r="AY125" s="227" t="s">
        <v>121</v>
      </c>
    </row>
    <row r="126" spans="2:65" s="1" customFormat="1" ht="44.25" customHeight="1" x14ac:dyDescent="0.3">
      <c r="B126" s="34"/>
      <c r="C126" s="181" t="s">
        <v>162</v>
      </c>
      <c r="D126" s="181" t="s">
        <v>123</v>
      </c>
      <c r="E126" s="182" t="s">
        <v>163</v>
      </c>
      <c r="F126" s="183" t="s">
        <v>164</v>
      </c>
      <c r="G126" s="184" t="s">
        <v>165</v>
      </c>
      <c r="H126" s="185">
        <v>61.255000000000003</v>
      </c>
      <c r="I126" s="186"/>
      <c r="J126" s="187">
        <f>ROUND(I126*H126,2)</f>
        <v>0</v>
      </c>
      <c r="K126" s="183" t="s">
        <v>127</v>
      </c>
      <c r="L126" s="54"/>
      <c r="M126" s="188" t="s">
        <v>20</v>
      </c>
      <c r="N126" s="189" t="s">
        <v>46</v>
      </c>
      <c r="O126" s="35"/>
      <c r="P126" s="190">
        <f>O126*H126</f>
        <v>0</v>
      </c>
      <c r="Q126" s="190">
        <v>0</v>
      </c>
      <c r="R126" s="190">
        <f>Q126*H126</f>
        <v>0</v>
      </c>
      <c r="S126" s="190">
        <v>0</v>
      </c>
      <c r="T126" s="191">
        <f>S126*H126</f>
        <v>0</v>
      </c>
      <c r="AR126" s="17" t="s">
        <v>128</v>
      </c>
      <c r="AT126" s="17" t="s">
        <v>123</v>
      </c>
      <c r="AU126" s="17" t="s">
        <v>83</v>
      </c>
      <c r="AY126" s="17" t="s">
        <v>121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7" t="s">
        <v>22</v>
      </c>
      <c r="BK126" s="192">
        <f>ROUND(I126*H126,2)</f>
        <v>0</v>
      </c>
      <c r="BL126" s="17" t="s">
        <v>128</v>
      </c>
      <c r="BM126" s="17" t="s">
        <v>166</v>
      </c>
    </row>
    <row r="127" spans="2:65" s="11" customFormat="1" x14ac:dyDescent="0.3">
      <c r="B127" s="193"/>
      <c r="C127" s="194"/>
      <c r="D127" s="195" t="s">
        <v>130</v>
      </c>
      <c r="E127" s="196" t="s">
        <v>20</v>
      </c>
      <c r="F127" s="197" t="s">
        <v>167</v>
      </c>
      <c r="G127" s="194"/>
      <c r="H127" s="198">
        <v>19.95</v>
      </c>
      <c r="I127" s="199"/>
      <c r="J127" s="194"/>
      <c r="K127" s="194"/>
      <c r="L127" s="200"/>
      <c r="M127" s="201"/>
      <c r="N127" s="202"/>
      <c r="O127" s="202"/>
      <c r="P127" s="202"/>
      <c r="Q127" s="202"/>
      <c r="R127" s="202"/>
      <c r="S127" s="202"/>
      <c r="T127" s="203"/>
      <c r="AT127" s="204" t="s">
        <v>130</v>
      </c>
      <c r="AU127" s="204" t="s">
        <v>83</v>
      </c>
      <c r="AV127" s="11" t="s">
        <v>83</v>
      </c>
      <c r="AW127" s="11" t="s">
        <v>39</v>
      </c>
      <c r="AX127" s="11" t="s">
        <v>75</v>
      </c>
      <c r="AY127" s="204" t="s">
        <v>121</v>
      </c>
    </row>
    <row r="128" spans="2:65" s="12" customFormat="1" x14ac:dyDescent="0.3">
      <c r="B128" s="205"/>
      <c r="C128" s="206"/>
      <c r="D128" s="195" t="s">
        <v>130</v>
      </c>
      <c r="E128" s="207" t="s">
        <v>20</v>
      </c>
      <c r="F128" s="208" t="s">
        <v>144</v>
      </c>
      <c r="G128" s="206"/>
      <c r="H128" s="209">
        <v>19.95</v>
      </c>
      <c r="I128" s="210"/>
      <c r="J128" s="206"/>
      <c r="K128" s="206"/>
      <c r="L128" s="211"/>
      <c r="M128" s="212"/>
      <c r="N128" s="213"/>
      <c r="O128" s="213"/>
      <c r="P128" s="213"/>
      <c r="Q128" s="213"/>
      <c r="R128" s="213"/>
      <c r="S128" s="213"/>
      <c r="T128" s="214"/>
      <c r="AT128" s="215" t="s">
        <v>130</v>
      </c>
      <c r="AU128" s="215" t="s">
        <v>83</v>
      </c>
      <c r="AV128" s="12" t="s">
        <v>133</v>
      </c>
      <c r="AW128" s="12" t="s">
        <v>39</v>
      </c>
      <c r="AX128" s="12" t="s">
        <v>75</v>
      </c>
      <c r="AY128" s="215" t="s">
        <v>121</v>
      </c>
    </row>
    <row r="129" spans="2:65" s="11" customFormat="1" x14ac:dyDescent="0.3">
      <c r="B129" s="193"/>
      <c r="C129" s="194"/>
      <c r="D129" s="195" t="s">
        <v>130</v>
      </c>
      <c r="E129" s="196" t="s">
        <v>20</v>
      </c>
      <c r="F129" s="197" t="s">
        <v>168</v>
      </c>
      <c r="G129" s="194"/>
      <c r="H129" s="198">
        <v>15.435</v>
      </c>
      <c r="I129" s="199"/>
      <c r="J129" s="194"/>
      <c r="K129" s="194"/>
      <c r="L129" s="200"/>
      <c r="M129" s="201"/>
      <c r="N129" s="202"/>
      <c r="O129" s="202"/>
      <c r="P129" s="202"/>
      <c r="Q129" s="202"/>
      <c r="R129" s="202"/>
      <c r="S129" s="202"/>
      <c r="T129" s="203"/>
      <c r="AT129" s="204" t="s">
        <v>130</v>
      </c>
      <c r="AU129" s="204" t="s">
        <v>83</v>
      </c>
      <c r="AV129" s="11" t="s">
        <v>83</v>
      </c>
      <c r="AW129" s="11" t="s">
        <v>39</v>
      </c>
      <c r="AX129" s="11" t="s">
        <v>75</v>
      </c>
      <c r="AY129" s="204" t="s">
        <v>121</v>
      </c>
    </row>
    <row r="130" spans="2:65" s="12" customFormat="1" x14ac:dyDescent="0.3">
      <c r="B130" s="205"/>
      <c r="C130" s="206"/>
      <c r="D130" s="195" t="s">
        <v>130</v>
      </c>
      <c r="E130" s="207" t="s">
        <v>20</v>
      </c>
      <c r="F130" s="208" t="s">
        <v>169</v>
      </c>
      <c r="G130" s="206"/>
      <c r="H130" s="209">
        <v>15.435</v>
      </c>
      <c r="I130" s="210"/>
      <c r="J130" s="206"/>
      <c r="K130" s="206"/>
      <c r="L130" s="211"/>
      <c r="M130" s="212"/>
      <c r="N130" s="213"/>
      <c r="O130" s="213"/>
      <c r="P130" s="213"/>
      <c r="Q130" s="213"/>
      <c r="R130" s="213"/>
      <c r="S130" s="213"/>
      <c r="T130" s="214"/>
      <c r="AT130" s="215" t="s">
        <v>130</v>
      </c>
      <c r="AU130" s="215" t="s">
        <v>83</v>
      </c>
      <c r="AV130" s="12" t="s">
        <v>133</v>
      </c>
      <c r="AW130" s="12" t="s">
        <v>39</v>
      </c>
      <c r="AX130" s="12" t="s">
        <v>75</v>
      </c>
      <c r="AY130" s="215" t="s">
        <v>121</v>
      </c>
    </row>
    <row r="131" spans="2:65" s="11" customFormat="1" x14ac:dyDescent="0.3">
      <c r="B131" s="193"/>
      <c r="C131" s="194"/>
      <c r="D131" s="195" t="s">
        <v>130</v>
      </c>
      <c r="E131" s="196" t="s">
        <v>20</v>
      </c>
      <c r="F131" s="197" t="s">
        <v>170</v>
      </c>
      <c r="G131" s="194"/>
      <c r="H131" s="198">
        <v>6.6150000000000002</v>
      </c>
      <c r="I131" s="199"/>
      <c r="J131" s="194"/>
      <c r="K131" s="194"/>
      <c r="L131" s="200"/>
      <c r="M131" s="201"/>
      <c r="N131" s="202"/>
      <c r="O131" s="202"/>
      <c r="P131" s="202"/>
      <c r="Q131" s="202"/>
      <c r="R131" s="202"/>
      <c r="S131" s="202"/>
      <c r="T131" s="203"/>
      <c r="AT131" s="204" t="s">
        <v>130</v>
      </c>
      <c r="AU131" s="204" t="s">
        <v>83</v>
      </c>
      <c r="AV131" s="11" t="s">
        <v>83</v>
      </c>
      <c r="AW131" s="11" t="s">
        <v>39</v>
      </c>
      <c r="AX131" s="11" t="s">
        <v>75</v>
      </c>
      <c r="AY131" s="204" t="s">
        <v>121</v>
      </c>
    </row>
    <row r="132" spans="2:65" s="12" customFormat="1" x14ac:dyDescent="0.3">
      <c r="B132" s="205"/>
      <c r="C132" s="206"/>
      <c r="D132" s="195" t="s">
        <v>130</v>
      </c>
      <c r="E132" s="207" t="s">
        <v>20</v>
      </c>
      <c r="F132" s="208" t="s">
        <v>146</v>
      </c>
      <c r="G132" s="206"/>
      <c r="H132" s="209">
        <v>6.6150000000000002</v>
      </c>
      <c r="I132" s="210"/>
      <c r="J132" s="206"/>
      <c r="K132" s="206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130</v>
      </c>
      <c r="AU132" s="215" t="s">
        <v>83</v>
      </c>
      <c r="AV132" s="12" t="s">
        <v>133</v>
      </c>
      <c r="AW132" s="12" t="s">
        <v>39</v>
      </c>
      <c r="AX132" s="12" t="s">
        <v>75</v>
      </c>
      <c r="AY132" s="215" t="s">
        <v>121</v>
      </c>
    </row>
    <row r="133" spans="2:65" s="11" customFormat="1" x14ac:dyDescent="0.3">
      <c r="B133" s="193"/>
      <c r="C133" s="194"/>
      <c r="D133" s="195" t="s">
        <v>130</v>
      </c>
      <c r="E133" s="196" t="s">
        <v>20</v>
      </c>
      <c r="F133" s="197" t="s">
        <v>171</v>
      </c>
      <c r="G133" s="194"/>
      <c r="H133" s="198">
        <v>1.71</v>
      </c>
      <c r="I133" s="199"/>
      <c r="J133" s="194"/>
      <c r="K133" s="194"/>
      <c r="L133" s="200"/>
      <c r="M133" s="201"/>
      <c r="N133" s="202"/>
      <c r="O133" s="202"/>
      <c r="P133" s="202"/>
      <c r="Q133" s="202"/>
      <c r="R133" s="202"/>
      <c r="S133" s="202"/>
      <c r="T133" s="203"/>
      <c r="AT133" s="204" t="s">
        <v>130</v>
      </c>
      <c r="AU133" s="204" t="s">
        <v>83</v>
      </c>
      <c r="AV133" s="11" t="s">
        <v>83</v>
      </c>
      <c r="AW133" s="11" t="s">
        <v>39</v>
      </c>
      <c r="AX133" s="11" t="s">
        <v>75</v>
      </c>
      <c r="AY133" s="204" t="s">
        <v>121</v>
      </c>
    </row>
    <row r="134" spans="2:65" s="12" customFormat="1" x14ac:dyDescent="0.3">
      <c r="B134" s="205"/>
      <c r="C134" s="206"/>
      <c r="D134" s="195" t="s">
        <v>130</v>
      </c>
      <c r="E134" s="207" t="s">
        <v>20</v>
      </c>
      <c r="F134" s="208" t="s">
        <v>172</v>
      </c>
      <c r="G134" s="206"/>
      <c r="H134" s="209">
        <v>1.71</v>
      </c>
      <c r="I134" s="210"/>
      <c r="J134" s="206"/>
      <c r="K134" s="206"/>
      <c r="L134" s="211"/>
      <c r="M134" s="212"/>
      <c r="N134" s="213"/>
      <c r="O134" s="213"/>
      <c r="P134" s="213"/>
      <c r="Q134" s="213"/>
      <c r="R134" s="213"/>
      <c r="S134" s="213"/>
      <c r="T134" s="214"/>
      <c r="AT134" s="215" t="s">
        <v>130</v>
      </c>
      <c r="AU134" s="215" t="s">
        <v>83</v>
      </c>
      <c r="AV134" s="12" t="s">
        <v>133</v>
      </c>
      <c r="AW134" s="12" t="s">
        <v>39</v>
      </c>
      <c r="AX134" s="12" t="s">
        <v>75</v>
      </c>
      <c r="AY134" s="215" t="s">
        <v>121</v>
      </c>
    </row>
    <row r="135" spans="2:65" s="11" customFormat="1" x14ac:dyDescent="0.3">
      <c r="B135" s="193"/>
      <c r="C135" s="194"/>
      <c r="D135" s="195" t="s">
        <v>130</v>
      </c>
      <c r="E135" s="196" t="s">
        <v>20</v>
      </c>
      <c r="F135" s="197" t="s">
        <v>173</v>
      </c>
      <c r="G135" s="194"/>
      <c r="H135" s="198">
        <v>7.6</v>
      </c>
      <c r="I135" s="199"/>
      <c r="J135" s="194"/>
      <c r="K135" s="194"/>
      <c r="L135" s="200"/>
      <c r="M135" s="201"/>
      <c r="N135" s="202"/>
      <c r="O135" s="202"/>
      <c r="P135" s="202"/>
      <c r="Q135" s="202"/>
      <c r="R135" s="202"/>
      <c r="S135" s="202"/>
      <c r="T135" s="203"/>
      <c r="AT135" s="204" t="s">
        <v>130</v>
      </c>
      <c r="AU135" s="204" t="s">
        <v>83</v>
      </c>
      <c r="AV135" s="11" t="s">
        <v>83</v>
      </c>
      <c r="AW135" s="11" t="s">
        <v>39</v>
      </c>
      <c r="AX135" s="11" t="s">
        <v>75</v>
      </c>
      <c r="AY135" s="204" t="s">
        <v>121</v>
      </c>
    </row>
    <row r="136" spans="2:65" s="12" customFormat="1" x14ac:dyDescent="0.3">
      <c r="B136" s="205"/>
      <c r="C136" s="206"/>
      <c r="D136" s="195" t="s">
        <v>130</v>
      </c>
      <c r="E136" s="207" t="s">
        <v>20</v>
      </c>
      <c r="F136" s="208" t="s">
        <v>174</v>
      </c>
      <c r="G136" s="206"/>
      <c r="H136" s="209">
        <v>7.6</v>
      </c>
      <c r="I136" s="210"/>
      <c r="J136" s="206"/>
      <c r="K136" s="206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130</v>
      </c>
      <c r="AU136" s="215" t="s">
        <v>83</v>
      </c>
      <c r="AV136" s="12" t="s">
        <v>133</v>
      </c>
      <c r="AW136" s="12" t="s">
        <v>39</v>
      </c>
      <c r="AX136" s="12" t="s">
        <v>75</v>
      </c>
      <c r="AY136" s="215" t="s">
        <v>121</v>
      </c>
    </row>
    <row r="137" spans="2:65" s="11" customFormat="1" x14ac:dyDescent="0.3">
      <c r="B137" s="193"/>
      <c r="C137" s="194"/>
      <c r="D137" s="195" t="s">
        <v>130</v>
      </c>
      <c r="E137" s="196" t="s">
        <v>20</v>
      </c>
      <c r="F137" s="197" t="s">
        <v>175</v>
      </c>
      <c r="G137" s="194"/>
      <c r="H137" s="198">
        <v>9.9450000000000003</v>
      </c>
      <c r="I137" s="199"/>
      <c r="J137" s="194"/>
      <c r="K137" s="194"/>
      <c r="L137" s="200"/>
      <c r="M137" s="201"/>
      <c r="N137" s="202"/>
      <c r="O137" s="202"/>
      <c r="P137" s="202"/>
      <c r="Q137" s="202"/>
      <c r="R137" s="202"/>
      <c r="S137" s="202"/>
      <c r="T137" s="203"/>
      <c r="AT137" s="204" t="s">
        <v>130</v>
      </c>
      <c r="AU137" s="204" t="s">
        <v>83</v>
      </c>
      <c r="AV137" s="11" t="s">
        <v>83</v>
      </c>
      <c r="AW137" s="11" t="s">
        <v>39</v>
      </c>
      <c r="AX137" s="11" t="s">
        <v>75</v>
      </c>
      <c r="AY137" s="204" t="s">
        <v>121</v>
      </c>
    </row>
    <row r="138" spans="2:65" s="12" customFormat="1" x14ac:dyDescent="0.3">
      <c r="B138" s="205"/>
      <c r="C138" s="206"/>
      <c r="D138" s="195" t="s">
        <v>130</v>
      </c>
      <c r="E138" s="207" t="s">
        <v>20</v>
      </c>
      <c r="F138" s="208" t="s">
        <v>151</v>
      </c>
      <c r="G138" s="206"/>
      <c r="H138" s="209">
        <v>9.9450000000000003</v>
      </c>
      <c r="I138" s="210"/>
      <c r="J138" s="206"/>
      <c r="K138" s="206"/>
      <c r="L138" s="211"/>
      <c r="M138" s="212"/>
      <c r="N138" s="213"/>
      <c r="O138" s="213"/>
      <c r="P138" s="213"/>
      <c r="Q138" s="213"/>
      <c r="R138" s="213"/>
      <c r="S138" s="213"/>
      <c r="T138" s="214"/>
      <c r="AT138" s="215" t="s">
        <v>130</v>
      </c>
      <c r="AU138" s="215" t="s">
        <v>83</v>
      </c>
      <c r="AV138" s="12" t="s">
        <v>133</v>
      </c>
      <c r="AW138" s="12" t="s">
        <v>39</v>
      </c>
      <c r="AX138" s="12" t="s">
        <v>75</v>
      </c>
      <c r="AY138" s="215" t="s">
        <v>121</v>
      </c>
    </row>
    <row r="139" spans="2:65" s="13" customFormat="1" x14ac:dyDescent="0.3">
      <c r="B139" s="216"/>
      <c r="C139" s="217"/>
      <c r="D139" s="218" t="s">
        <v>130</v>
      </c>
      <c r="E139" s="219" t="s">
        <v>20</v>
      </c>
      <c r="F139" s="220" t="s">
        <v>134</v>
      </c>
      <c r="G139" s="217"/>
      <c r="H139" s="221">
        <v>61.255000000000003</v>
      </c>
      <c r="I139" s="222"/>
      <c r="J139" s="217"/>
      <c r="K139" s="217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130</v>
      </c>
      <c r="AU139" s="227" t="s">
        <v>83</v>
      </c>
      <c r="AV139" s="13" t="s">
        <v>128</v>
      </c>
      <c r="AW139" s="13" t="s">
        <v>39</v>
      </c>
      <c r="AX139" s="13" t="s">
        <v>22</v>
      </c>
      <c r="AY139" s="227" t="s">
        <v>121</v>
      </c>
    </row>
    <row r="140" spans="2:65" s="1" customFormat="1" ht="44.25" customHeight="1" x14ac:dyDescent="0.3">
      <c r="B140" s="34"/>
      <c r="C140" s="181" t="s">
        <v>176</v>
      </c>
      <c r="D140" s="181" t="s">
        <v>123</v>
      </c>
      <c r="E140" s="182" t="s">
        <v>177</v>
      </c>
      <c r="F140" s="183" t="s">
        <v>178</v>
      </c>
      <c r="G140" s="184" t="s">
        <v>165</v>
      </c>
      <c r="H140" s="185">
        <v>61.255000000000003</v>
      </c>
      <c r="I140" s="186"/>
      <c r="J140" s="187">
        <f>ROUND(I140*H140,2)</f>
        <v>0</v>
      </c>
      <c r="K140" s="183" t="s">
        <v>127</v>
      </c>
      <c r="L140" s="54"/>
      <c r="M140" s="188" t="s">
        <v>20</v>
      </c>
      <c r="N140" s="189" t="s">
        <v>46</v>
      </c>
      <c r="O140" s="35"/>
      <c r="P140" s="190">
        <f>O140*H140</f>
        <v>0</v>
      </c>
      <c r="Q140" s="190">
        <v>0</v>
      </c>
      <c r="R140" s="190">
        <f>Q140*H140</f>
        <v>0</v>
      </c>
      <c r="S140" s="190">
        <v>0</v>
      </c>
      <c r="T140" s="191">
        <f>S140*H140</f>
        <v>0</v>
      </c>
      <c r="AR140" s="17" t="s">
        <v>128</v>
      </c>
      <c r="AT140" s="17" t="s">
        <v>123</v>
      </c>
      <c r="AU140" s="17" t="s">
        <v>83</v>
      </c>
      <c r="AY140" s="17" t="s">
        <v>121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7" t="s">
        <v>22</v>
      </c>
      <c r="BK140" s="192">
        <f>ROUND(I140*H140,2)</f>
        <v>0</v>
      </c>
      <c r="BL140" s="17" t="s">
        <v>128</v>
      </c>
      <c r="BM140" s="17" t="s">
        <v>179</v>
      </c>
    </row>
    <row r="141" spans="2:65" s="11" customFormat="1" x14ac:dyDescent="0.3">
      <c r="B141" s="193"/>
      <c r="C141" s="194"/>
      <c r="D141" s="195" t="s">
        <v>130</v>
      </c>
      <c r="E141" s="196" t="s">
        <v>20</v>
      </c>
      <c r="F141" s="197" t="s">
        <v>167</v>
      </c>
      <c r="G141" s="194"/>
      <c r="H141" s="198">
        <v>19.95</v>
      </c>
      <c r="I141" s="199"/>
      <c r="J141" s="194"/>
      <c r="K141" s="194"/>
      <c r="L141" s="200"/>
      <c r="M141" s="201"/>
      <c r="N141" s="202"/>
      <c r="O141" s="202"/>
      <c r="P141" s="202"/>
      <c r="Q141" s="202"/>
      <c r="R141" s="202"/>
      <c r="S141" s="202"/>
      <c r="T141" s="203"/>
      <c r="AT141" s="204" t="s">
        <v>130</v>
      </c>
      <c r="AU141" s="204" t="s">
        <v>83</v>
      </c>
      <c r="AV141" s="11" t="s">
        <v>83</v>
      </c>
      <c r="AW141" s="11" t="s">
        <v>39</v>
      </c>
      <c r="AX141" s="11" t="s">
        <v>75</v>
      </c>
      <c r="AY141" s="204" t="s">
        <v>121</v>
      </c>
    </row>
    <row r="142" spans="2:65" s="12" customFormat="1" x14ac:dyDescent="0.3">
      <c r="B142" s="205"/>
      <c r="C142" s="206"/>
      <c r="D142" s="195" t="s">
        <v>130</v>
      </c>
      <c r="E142" s="207" t="s">
        <v>20</v>
      </c>
      <c r="F142" s="208" t="s">
        <v>144</v>
      </c>
      <c r="G142" s="206"/>
      <c r="H142" s="209">
        <v>19.95</v>
      </c>
      <c r="I142" s="210"/>
      <c r="J142" s="206"/>
      <c r="K142" s="206"/>
      <c r="L142" s="211"/>
      <c r="M142" s="212"/>
      <c r="N142" s="213"/>
      <c r="O142" s="213"/>
      <c r="P142" s="213"/>
      <c r="Q142" s="213"/>
      <c r="R142" s="213"/>
      <c r="S142" s="213"/>
      <c r="T142" s="214"/>
      <c r="AT142" s="215" t="s">
        <v>130</v>
      </c>
      <c r="AU142" s="215" t="s">
        <v>83</v>
      </c>
      <c r="AV142" s="12" t="s">
        <v>133</v>
      </c>
      <c r="AW142" s="12" t="s">
        <v>39</v>
      </c>
      <c r="AX142" s="12" t="s">
        <v>75</v>
      </c>
      <c r="AY142" s="215" t="s">
        <v>121</v>
      </c>
    </row>
    <row r="143" spans="2:65" s="11" customFormat="1" x14ac:dyDescent="0.3">
      <c r="B143" s="193"/>
      <c r="C143" s="194"/>
      <c r="D143" s="195" t="s">
        <v>130</v>
      </c>
      <c r="E143" s="196" t="s">
        <v>20</v>
      </c>
      <c r="F143" s="197" t="s">
        <v>168</v>
      </c>
      <c r="G143" s="194"/>
      <c r="H143" s="198">
        <v>15.435</v>
      </c>
      <c r="I143" s="199"/>
      <c r="J143" s="194"/>
      <c r="K143" s="194"/>
      <c r="L143" s="200"/>
      <c r="M143" s="201"/>
      <c r="N143" s="202"/>
      <c r="O143" s="202"/>
      <c r="P143" s="202"/>
      <c r="Q143" s="202"/>
      <c r="R143" s="202"/>
      <c r="S143" s="202"/>
      <c r="T143" s="203"/>
      <c r="AT143" s="204" t="s">
        <v>130</v>
      </c>
      <c r="AU143" s="204" t="s">
        <v>83</v>
      </c>
      <c r="AV143" s="11" t="s">
        <v>83</v>
      </c>
      <c r="AW143" s="11" t="s">
        <v>39</v>
      </c>
      <c r="AX143" s="11" t="s">
        <v>75</v>
      </c>
      <c r="AY143" s="204" t="s">
        <v>121</v>
      </c>
    </row>
    <row r="144" spans="2:65" s="12" customFormat="1" x14ac:dyDescent="0.3">
      <c r="B144" s="205"/>
      <c r="C144" s="206"/>
      <c r="D144" s="195" t="s">
        <v>130</v>
      </c>
      <c r="E144" s="207" t="s">
        <v>20</v>
      </c>
      <c r="F144" s="208" t="s">
        <v>169</v>
      </c>
      <c r="G144" s="206"/>
      <c r="H144" s="209">
        <v>15.435</v>
      </c>
      <c r="I144" s="210"/>
      <c r="J144" s="206"/>
      <c r="K144" s="206"/>
      <c r="L144" s="211"/>
      <c r="M144" s="212"/>
      <c r="N144" s="213"/>
      <c r="O144" s="213"/>
      <c r="P144" s="213"/>
      <c r="Q144" s="213"/>
      <c r="R144" s="213"/>
      <c r="S144" s="213"/>
      <c r="T144" s="214"/>
      <c r="AT144" s="215" t="s">
        <v>130</v>
      </c>
      <c r="AU144" s="215" t="s">
        <v>83</v>
      </c>
      <c r="AV144" s="12" t="s">
        <v>133</v>
      </c>
      <c r="AW144" s="12" t="s">
        <v>39</v>
      </c>
      <c r="AX144" s="12" t="s">
        <v>75</v>
      </c>
      <c r="AY144" s="215" t="s">
        <v>121</v>
      </c>
    </row>
    <row r="145" spans="2:65" s="11" customFormat="1" x14ac:dyDescent="0.3">
      <c r="B145" s="193"/>
      <c r="C145" s="194"/>
      <c r="D145" s="195" t="s">
        <v>130</v>
      </c>
      <c r="E145" s="196" t="s">
        <v>20</v>
      </c>
      <c r="F145" s="197" t="s">
        <v>170</v>
      </c>
      <c r="G145" s="194"/>
      <c r="H145" s="198">
        <v>6.6150000000000002</v>
      </c>
      <c r="I145" s="199"/>
      <c r="J145" s="194"/>
      <c r="K145" s="194"/>
      <c r="L145" s="200"/>
      <c r="M145" s="201"/>
      <c r="N145" s="202"/>
      <c r="O145" s="202"/>
      <c r="P145" s="202"/>
      <c r="Q145" s="202"/>
      <c r="R145" s="202"/>
      <c r="S145" s="202"/>
      <c r="T145" s="203"/>
      <c r="AT145" s="204" t="s">
        <v>130</v>
      </c>
      <c r="AU145" s="204" t="s">
        <v>83</v>
      </c>
      <c r="AV145" s="11" t="s">
        <v>83</v>
      </c>
      <c r="AW145" s="11" t="s">
        <v>39</v>
      </c>
      <c r="AX145" s="11" t="s">
        <v>75</v>
      </c>
      <c r="AY145" s="204" t="s">
        <v>121</v>
      </c>
    </row>
    <row r="146" spans="2:65" s="12" customFormat="1" x14ac:dyDescent="0.3">
      <c r="B146" s="205"/>
      <c r="C146" s="206"/>
      <c r="D146" s="195" t="s">
        <v>130</v>
      </c>
      <c r="E146" s="207" t="s">
        <v>20</v>
      </c>
      <c r="F146" s="208" t="s">
        <v>146</v>
      </c>
      <c r="G146" s="206"/>
      <c r="H146" s="209">
        <v>6.6150000000000002</v>
      </c>
      <c r="I146" s="210"/>
      <c r="J146" s="206"/>
      <c r="K146" s="206"/>
      <c r="L146" s="211"/>
      <c r="M146" s="212"/>
      <c r="N146" s="213"/>
      <c r="O146" s="213"/>
      <c r="P146" s="213"/>
      <c r="Q146" s="213"/>
      <c r="R146" s="213"/>
      <c r="S146" s="213"/>
      <c r="T146" s="214"/>
      <c r="AT146" s="215" t="s">
        <v>130</v>
      </c>
      <c r="AU146" s="215" t="s">
        <v>83</v>
      </c>
      <c r="AV146" s="12" t="s">
        <v>133</v>
      </c>
      <c r="AW146" s="12" t="s">
        <v>39</v>
      </c>
      <c r="AX146" s="12" t="s">
        <v>75</v>
      </c>
      <c r="AY146" s="215" t="s">
        <v>121</v>
      </c>
    </row>
    <row r="147" spans="2:65" s="11" customFormat="1" x14ac:dyDescent="0.3">
      <c r="B147" s="193"/>
      <c r="C147" s="194"/>
      <c r="D147" s="195" t="s">
        <v>130</v>
      </c>
      <c r="E147" s="196" t="s">
        <v>20</v>
      </c>
      <c r="F147" s="197" t="s">
        <v>171</v>
      </c>
      <c r="G147" s="194"/>
      <c r="H147" s="198">
        <v>1.71</v>
      </c>
      <c r="I147" s="199"/>
      <c r="J147" s="194"/>
      <c r="K147" s="194"/>
      <c r="L147" s="200"/>
      <c r="M147" s="201"/>
      <c r="N147" s="202"/>
      <c r="O147" s="202"/>
      <c r="P147" s="202"/>
      <c r="Q147" s="202"/>
      <c r="R147" s="202"/>
      <c r="S147" s="202"/>
      <c r="T147" s="203"/>
      <c r="AT147" s="204" t="s">
        <v>130</v>
      </c>
      <c r="AU147" s="204" t="s">
        <v>83</v>
      </c>
      <c r="AV147" s="11" t="s">
        <v>83</v>
      </c>
      <c r="AW147" s="11" t="s">
        <v>39</v>
      </c>
      <c r="AX147" s="11" t="s">
        <v>75</v>
      </c>
      <c r="AY147" s="204" t="s">
        <v>121</v>
      </c>
    </row>
    <row r="148" spans="2:65" s="12" customFormat="1" x14ac:dyDescent="0.3">
      <c r="B148" s="205"/>
      <c r="C148" s="206"/>
      <c r="D148" s="195" t="s">
        <v>130</v>
      </c>
      <c r="E148" s="207" t="s">
        <v>20</v>
      </c>
      <c r="F148" s="208" t="s">
        <v>172</v>
      </c>
      <c r="G148" s="206"/>
      <c r="H148" s="209">
        <v>1.71</v>
      </c>
      <c r="I148" s="210"/>
      <c r="J148" s="206"/>
      <c r="K148" s="206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130</v>
      </c>
      <c r="AU148" s="215" t="s">
        <v>83</v>
      </c>
      <c r="AV148" s="12" t="s">
        <v>133</v>
      </c>
      <c r="AW148" s="12" t="s">
        <v>39</v>
      </c>
      <c r="AX148" s="12" t="s">
        <v>75</v>
      </c>
      <c r="AY148" s="215" t="s">
        <v>121</v>
      </c>
    </row>
    <row r="149" spans="2:65" s="11" customFormat="1" x14ac:dyDescent="0.3">
      <c r="B149" s="193"/>
      <c r="C149" s="194"/>
      <c r="D149" s="195" t="s">
        <v>130</v>
      </c>
      <c r="E149" s="196" t="s">
        <v>20</v>
      </c>
      <c r="F149" s="197" t="s">
        <v>173</v>
      </c>
      <c r="G149" s="194"/>
      <c r="H149" s="198">
        <v>7.6</v>
      </c>
      <c r="I149" s="199"/>
      <c r="J149" s="194"/>
      <c r="K149" s="194"/>
      <c r="L149" s="200"/>
      <c r="M149" s="201"/>
      <c r="N149" s="202"/>
      <c r="O149" s="202"/>
      <c r="P149" s="202"/>
      <c r="Q149" s="202"/>
      <c r="R149" s="202"/>
      <c r="S149" s="202"/>
      <c r="T149" s="203"/>
      <c r="AT149" s="204" t="s">
        <v>130</v>
      </c>
      <c r="AU149" s="204" t="s">
        <v>83</v>
      </c>
      <c r="AV149" s="11" t="s">
        <v>83</v>
      </c>
      <c r="AW149" s="11" t="s">
        <v>39</v>
      </c>
      <c r="AX149" s="11" t="s">
        <v>75</v>
      </c>
      <c r="AY149" s="204" t="s">
        <v>121</v>
      </c>
    </row>
    <row r="150" spans="2:65" s="12" customFormat="1" x14ac:dyDescent="0.3">
      <c r="B150" s="205"/>
      <c r="C150" s="206"/>
      <c r="D150" s="195" t="s">
        <v>130</v>
      </c>
      <c r="E150" s="207" t="s">
        <v>20</v>
      </c>
      <c r="F150" s="208" t="s">
        <v>174</v>
      </c>
      <c r="G150" s="206"/>
      <c r="H150" s="209">
        <v>7.6</v>
      </c>
      <c r="I150" s="210"/>
      <c r="J150" s="206"/>
      <c r="K150" s="206"/>
      <c r="L150" s="211"/>
      <c r="M150" s="212"/>
      <c r="N150" s="213"/>
      <c r="O150" s="213"/>
      <c r="P150" s="213"/>
      <c r="Q150" s="213"/>
      <c r="R150" s="213"/>
      <c r="S150" s="213"/>
      <c r="T150" s="214"/>
      <c r="AT150" s="215" t="s">
        <v>130</v>
      </c>
      <c r="AU150" s="215" t="s">
        <v>83</v>
      </c>
      <c r="AV150" s="12" t="s">
        <v>133</v>
      </c>
      <c r="AW150" s="12" t="s">
        <v>39</v>
      </c>
      <c r="AX150" s="12" t="s">
        <v>75</v>
      </c>
      <c r="AY150" s="215" t="s">
        <v>121</v>
      </c>
    </row>
    <row r="151" spans="2:65" s="11" customFormat="1" x14ac:dyDescent="0.3">
      <c r="B151" s="193"/>
      <c r="C151" s="194"/>
      <c r="D151" s="195" t="s">
        <v>130</v>
      </c>
      <c r="E151" s="196" t="s">
        <v>20</v>
      </c>
      <c r="F151" s="197" t="s">
        <v>175</v>
      </c>
      <c r="G151" s="194"/>
      <c r="H151" s="198">
        <v>9.9450000000000003</v>
      </c>
      <c r="I151" s="199"/>
      <c r="J151" s="194"/>
      <c r="K151" s="194"/>
      <c r="L151" s="200"/>
      <c r="M151" s="201"/>
      <c r="N151" s="202"/>
      <c r="O151" s="202"/>
      <c r="P151" s="202"/>
      <c r="Q151" s="202"/>
      <c r="R151" s="202"/>
      <c r="S151" s="202"/>
      <c r="T151" s="203"/>
      <c r="AT151" s="204" t="s">
        <v>130</v>
      </c>
      <c r="AU151" s="204" t="s">
        <v>83</v>
      </c>
      <c r="AV151" s="11" t="s">
        <v>83</v>
      </c>
      <c r="AW151" s="11" t="s">
        <v>39</v>
      </c>
      <c r="AX151" s="11" t="s">
        <v>75</v>
      </c>
      <c r="AY151" s="204" t="s">
        <v>121</v>
      </c>
    </row>
    <row r="152" spans="2:65" s="12" customFormat="1" x14ac:dyDescent="0.3">
      <c r="B152" s="205"/>
      <c r="C152" s="206"/>
      <c r="D152" s="195" t="s">
        <v>130</v>
      </c>
      <c r="E152" s="207" t="s">
        <v>20</v>
      </c>
      <c r="F152" s="208" t="s">
        <v>151</v>
      </c>
      <c r="G152" s="206"/>
      <c r="H152" s="209">
        <v>9.9450000000000003</v>
      </c>
      <c r="I152" s="210"/>
      <c r="J152" s="206"/>
      <c r="K152" s="206"/>
      <c r="L152" s="211"/>
      <c r="M152" s="212"/>
      <c r="N152" s="213"/>
      <c r="O152" s="213"/>
      <c r="P152" s="213"/>
      <c r="Q152" s="213"/>
      <c r="R152" s="213"/>
      <c r="S152" s="213"/>
      <c r="T152" s="214"/>
      <c r="AT152" s="215" t="s">
        <v>130</v>
      </c>
      <c r="AU152" s="215" t="s">
        <v>83</v>
      </c>
      <c r="AV152" s="12" t="s">
        <v>133</v>
      </c>
      <c r="AW152" s="12" t="s">
        <v>39</v>
      </c>
      <c r="AX152" s="12" t="s">
        <v>75</v>
      </c>
      <c r="AY152" s="215" t="s">
        <v>121</v>
      </c>
    </row>
    <row r="153" spans="2:65" s="13" customFormat="1" x14ac:dyDescent="0.3">
      <c r="B153" s="216"/>
      <c r="C153" s="217"/>
      <c r="D153" s="218" t="s">
        <v>130</v>
      </c>
      <c r="E153" s="219" t="s">
        <v>20</v>
      </c>
      <c r="F153" s="220" t="s">
        <v>134</v>
      </c>
      <c r="G153" s="217"/>
      <c r="H153" s="221">
        <v>61.255000000000003</v>
      </c>
      <c r="I153" s="222"/>
      <c r="J153" s="217"/>
      <c r="K153" s="217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130</v>
      </c>
      <c r="AU153" s="227" t="s">
        <v>83</v>
      </c>
      <c r="AV153" s="13" t="s">
        <v>128</v>
      </c>
      <c r="AW153" s="13" t="s">
        <v>39</v>
      </c>
      <c r="AX153" s="13" t="s">
        <v>22</v>
      </c>
      <c r="AY153" s="227" t="s">
        <v>121</v>
      </c>
    </row>
    <row r="154" spans="2:65" s="1" customFormat="1" ht="44.25" customHeight="1" x14ac:dyDescent="0.3">
      <c r="B154" s="34"/>
      <c r="C154" s="181" t="s">
        <v>180</v>
      </c>
      <c r="D154" s="181" t="s">
        <v>123</v>
      </c>
      <c r="E154" s="182" t="s">
        <v>181</v>
      </c>
      <c r="F154" s="183" t="s">
        <v>182</v>
      </c>
      <c r="G154" s="184" t="s">
        <v>165</v>
      </c>
      <c r="H154" s="185">
        <v>61.255000000000003</v>
      </c>
      <c r="I154" s="186"/>
      <c r="J154" s="187">
        <f>ROUND(I154*H154,2)</f>
        <v>0</v>
      </c>
      <c r="K154" s="183" t="s">
        <v>127</v>
      </c>
      <c r="L154" s="54"/>
      <c r="M154" s="188" t="s">
        <v>20</v>
      </c>
      <c r="N154" s="189" t="s">
        <v>46</v>
      </c>
      <c r="O154" s="35"/>
      <c r="P154" s="190">
        <f>O154*H154</f>
        <v>0</v>
      </c>
      <c r="Q154" s="190">
        <v>0</v>
      </c>
      <c r="R154" s="190">
        <f>Q154*H154</f>
        <v>0</v>
      </c>
      <c r="S154" s="190">
        <v>0</v>
      </c>
      <c r="T154" s="191">
        <f>S154*H154</f>
        <v>0</v>
      </c>
      <c r="AR154" s="17" t="s">
        <v>128</v>
      </c>
      <c r="AT154" s="17" t="s">
        <v>123</v>
      </c>
      <c r="AU154" s="17" t="s">
        <v>83</v>
      </c>
      <c r="AY154" s="17" t="s">
        <v>121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7" t="s">
        <v>22</v>
      </c>
      <c r="BK154" s="192">
        <f>ROUND(I154*H154,2)</f>
        <v>0</v>
      </c>
      <c r="BL154" s="17" t="s">
        <v>128</v>
      </c>
      <c r="BM154" s="17" t="s">
        <v>183</v>
      </c>
    </row>
    <row r="155" spans="2:65" s="11" customFormat="1" x14ac:dyDescent="0.3">
      <c r="B155" s="193"/>
      <c r="C155" s="194"/>
      <c r="D155" s="195" t="s">
        <v>130</v>
      </c>
      <c r="E155" s="196" t="s">
        <v>20</v>
      </c>
      <c r="F155" s="197" t="s">
        <v>167</v>
      </c>
      <c r="G155" s="194"/>
      <c r="H155" s="198">
        <v>19.95</v>
      </c>
      <c r="I155" s="199"/>
      <c r="J155" s="194"/>
      <c r="K155" s="194"/>
      <c r="L155" s="200"/>
      <c r="M155" s="201"/>
      <c r="N155" s="202"/>
      <c r="O155" s="202"/>
      <c r="P155" s="202"/>
      <c r="Q155" s="202"/>
      <c r="R155" s="202"/>
      <c r="S155" s="202"/>
      <c r="T155" s="203"/>
      <c r="AT155" s="204" t="s">
        <v>130</v>
      </c>
      <c r="AU155" s="204" t="s">
        <v>83</v>
      </c>
      <c r="AV155" s="11" t="s">
        <v>83</v>
      </c>
      <c r="AW155" s="11" t="s">
        <v>39</v>
      </c>
      <c r="AX155" s="11" t="s">
        <v>75</v>
      </c>
      <c r="AY155" s="204" t="s">
        <v>121</v>
      </c>
    </row>
    <row r="156" spans="2:65" s="12" customFormat="1" x14ac:dyDescent="0.3">
      <c r="B156" s="205"/>
      <c r="C156" s="206"/>
      <c r="D156" s="195" t="s">
        <v>130</v>
      </c>
      <c r="E156" s="207" t="s">
        <v>20</v>
      </c>
      <c r="F156" s="208" t="s">
        <v>144</v>
      </c>
      <c r="G156" s="206"/>
      <c r="H156" s="209">
        <v>19.95</v>
      </c>
      <c r="I156" s="210"/>
      <c r="J156" s="206"/>
      <c r="K156" s="206"/>
      <c r="L156" s="211"/>
      <c r="M156" s="212"/>
      <c r="N156" s="213"/>
      <c r="O156" s="213"/>
      <c r="P156" s="213"/>
      <c r="Q156" s="213"/>
      <c r="R156" s="213"/>
      <c r="S156" s="213"/>
      <c r="T156" s="214"/>
      <c r="AT156" s="215" t="s">
        <v>130</v>
      </c>
      <c r="AU156" s="215" t="s">
        <v>83</v>
      </c>
      <c r="AV156" s="12" t="s">
        <v>133</v>
      </c>
      <c r="AW156" s="12" t="s">
        <v>39</v>
      </c>
      <c r="AX156" s="12" t="s">
        <v>75</v>
      </c>
      <c r="AY156" s="215" t="s">
        <v>121</v>
      </c>
    </row>
    <row r="157" spans="2:65" s="11" customFormat="1" x14ac:dyDescent="0.3">
      <c r="B157" s="193"/>
      <c r="C157" s="194"/>
      <c r="D157" s="195" t="s">
        <v>130</v>
      </c>
      <c r="E157" s="196" t="s">
        <v>20</v>
      </c>
      <c r="F157" s="197" t="s">
        <v>168</v>
      </c>
      <c r="G157" s="194"/>
      <c r="H157" s="198">
        <v>15.435</v>
      </c>
      <c r="I157" s="199"/>
      <c r="J157" s="194"/>
      <c r="K157" s="194"/>
      <c r="L157" s="200"/>
      <c r="M157" s="201"/>
      <c r="N157" s="202"/>
      <c r="O157" s="202"/>
      <c r="P157" s="202"/>
      <c r="Q157" s="202"/>
      <c r="R157" s="202"/>
      <c r="S157" s="202"/>
      <c r="T157" s="203"/>
      <c r="AT157" s="204" t="s">
        <v>130</v>
      </c>
      <c r="AU157" s="204" t="s">
        <v>83</v>
      </c>
      <c r="AV157" s="11" t="s">
        <v>83</v>
      </c>
      <c r="AW157" s="11" t="s">
        <v>39</v>
      </c>
      <c r="AX157" s="11" t="s">
        <v>75</v>
      </c>
      <c r="AY157" s="204" t="s">
        <v>121</v>
      </c>
    </row>
    <row r="158" spans="2:65" s="12" customFormat="1" x14ac:dyDescent="0.3">
      <c r="B158" s="205"/>
      <c r="C158" s="206"/>
      <c r="D158" s="195" t="s">
        <v>130</v>
      </c>
      <c r="E158" s="207" t="s">
        <v>20</v>
      </c>
      <c r="F158" s="208" t="s">
        <v>169</v>
      </c>
      <c r="G158" s="206"/>
      <c r="H158" s="209">
        <v>15.435</v>
      </c>
      <c r="I158" s="210"/>
      <c r="J158" s="206"/>
      <c r="K158" s="206"/>
      <c r="L158" s="211"/>
      <c r="M158" s="212"/>
      <c r="N158" s="213"/>
      <c r="O158" s="213"/>
      <c r="P158" s="213"/>
      <c r="Q158" s="213"/>
      <c r="R158" s="213"/>
      <c r="S158" s="213"/>
      <c r="T158" s="214"/>
      <c r="AT158" s="215" t="s">
        <v>130</v>
      </c>
      <c r="AU158" s="215" t="s">
        <v>83</v>
      </c>
      <c r="AV158" s="12" t="s">
        <v>133</v>
      </c>
      <c r="AW158" s="12" t="s">
        <v>39</v>
      </c>
      <c r="AX158" s="12" t="s">
        <v>75</v>
      </c>
      <c r="AY158" s="215" t="s">
        <v>121</v>
      </c>
    </row>
    <row r="159" spans="2:65" s="11" customFormat="1" x14ac:dyDescent="0.3">
      <c r="B159" s="193"/>
      <c r="C159" s="194"/>
      <c r="D159" s="195" t="s">
        <v>130</v>
      </c>
      <c r="E159" s="196" t="s">
        <v>20</v>
      </c>
      <c r="F159" s="197" t="s">
        <v>170</v>
      </c>
      <c r="G159" s="194"/>
      <c r="H159" s="198">
        <v>6.6150000000000002</v>
      </c>
      <c r="I159" s="199"/>
      <c r="J159" s="194"/>
      <c r="K159" s="194"/>
      <c r="L159" s="200"/>
      <c r="M159" s="201"/>
      <c r="N159" s="202"/>
      <c r="O159" s="202"/>
      <c r="P159" s="202"/>
      <c r="Q159" s="202"/>
      <c r="R159" s="202"/>
      <c r="S159" s="202"/>
      <c r="T159" s="203"/>
      <c r="AT159" s="204" t="s">
        <v>130</v>
      </c>
      <c r="AU159" s="204" t="s">
        <v>83</v>
      </c>
      <c r="AV159" s="11" t="s">
        <v>83</v>
      </c>
      <c r="AW159" s="11" t="s">
        <v>39</v>
      </c>
      <c r="AX159" s="11" t="s">
        <v>75</v>
      </c>
      <c r="AY159" s="204" t="s">
        <v>121</v>
      </c>
    </row>
    <row r="160" spans="2:65" s="12" customFormat="1" x14ac:dyDescent="0.3">
      <c r="B160" s="205"/>
      <c r="C160" s="206"/>
      <c r="D160" s="195" t="s">
        <v>130</v>
      </c>
      <c r="E160" s="207" t="s">
        <v>20</v>
      </c>
      <c r="F160" s="208" t="s">
        <v>146</v>
      </c>
      <c r="G160" s="206"/>
      <c r="H160" s="209">
        <v>6.6150000000000002</v>
      </c>
      <c r="I160" s="210"/>
      <c r="J160" s="206"/>
      <c r="K160" s="206"/>
      <c r="L160" s="211"/>
      <c r="M160" s="212"/>
      <c r="N160" s="213"/>
      <c r="O160" s="213"/>
      <c r="P160" s="213"/>
      <c r="Q160" s="213"/>
      <c r="R160" s="213"/>
      <c r="S160" s="213"/>
      <c r="T160" s="214"/>
      <c r="AT160" s="215" t="s">
        <v>130</v>
      </c>
      <c r="AU160" s="215" t="s">
        <v>83</v>
      </c>
      <c r="AV160" s="12" t="s">
        <v>133</v>
      </c>
      <c r="AW160" s="12" t="s">
        <v>39</v>
      </c>
      <c r="AX160" s="12" t="s">
        <v>75</v>
      </c>
      <c r="AY160" s="215" t="s">
        <v>121</v>
      </c>
    </row>
    <row r="161" spans="2:65" s="11" customFormat="1" x14ac:dyDescent="0.3">
      <c r="B161" s="193"/>
      <c r="C161" s="194"/>
      <c r="D161" s="195" t="s">
        <v>130</v>
      </c>
      <c r="E161" s="196" t="s">
        <v>20</v>
      </c>
      <c r="F161" s="197" t="s">
        <v>171</v>
      </c>
      <c r="G161" s="194"/>
      <c r="H161" s="198">
        <v>1.71</v>
      </c>
      <c r="I161" s="199"/>
      <c r="J161" s="194"/>
      <c r="K161" s="194"/>
      <c r="L161" s="200"/>
      <c r="M161" s="201"/>
      <c r="N161" s="202"/>
      <c r="O161" s="202"/>
      <c r="P161" s="202"/>
      <c r="Q161" s="202"/>
      <c r="R161" s="202"/>
      <c r="S161" s="202"/>
      <c r="T161" s="203"/>
      <c r="AT161" s="204" t="s">
        <v>130</v>
      </c>
      <c r="AU161" s="204" t="s">
        <v>83</v>
      </c>
      <c r="AV161" s="11" t="s">
        <v>83</v>
      </c>
      <c r="AW161" s="11" t="s">
        <v>39</v>
      </c>
      <c r="AX161" s="11" t="s">
        <v>75</v>
      </c>
      <c r="AY161" s="204" t="s">
        <v>121</v>
      </c>
    </row>
    <row r="162" spans="2:65" s="12" customFormat="1" x14ac:dyDescent="0.3">
      <c r="B162" s="205"/>
      <c r="C162" s="206"/>
      <c r="D162" s="195" t="s">
        <v>130</v>
      </c>
      <c r="E162" s="207" t="s">
        <v>20</v>
      </c>
      <c r="F162" s="208" t="s">
        <v>172</v>
      </c>
      <c r="G162" s="206"/>
      <c r="H162" s="209">
        <v>1.71</v>
      </c>
      <c r="I162" s="210"/>
      <c r="J162" s="206"/>
      <c r="K162" s="206"/>
      <c r="L162" s="211"/>
      <c r="M162" s="212"/>
      <c r="N162" s="213"/>
      <c r="O162" s="213"/>
      <c r="P162" s="213"/>
      <c r="Q162" s="213"/>
      <c r="R162" s="213"/>
      <c r="S162" s="213"/>
      <c r="T162" s="214"/>
      <c r="AT162" s="215" t="s">
        <v>130</v>
      </c>
      <c r="AU162" s="215" t="s">
        <v>83</v>
      </c>
      <c r="AV162" s="12" t="s">
        <v>133</v>
      </c>
      <c r="AW162" s="12" t="s">
        <v>39</v>
      </c>
      <c r="AX162" s="12" t="s">
        <v>75</v>
      </c>
      <c r="AY162" s="215" t="s">
        <v>121</v>
      </c>
    </row>
    <row r="163" spans="2:65" s="11" customFormat="1" x14ac:dyDescent="0.3">
      <c r="B163" s="193"/>
      <c r="C163" s="194"/>
      <c r="D163" s="195" t="s">
        <v>130</v>
      </c>
      <c r="E163" s="196" t="s">
        <v>20</v>
      </c>
      <c r="F163" s="197" t="s">
        <v>173</v>
      </c>
      <c r="G163" s="194"/>
      <c r="H163" s="198">
        <v>7.6</v>
      </c>
      <c r="I163" s="199"/>
      <c r="J163" s="194"/>
      <c r="K163" s="194"/>
      <c r="L163" s="200"/>
      <c r="M163" s="201"/>
      <c r="N163" s="202"/>
      <c r="O163" s="202"/>
      <c r="P163" s="202"/>
      <c r="Q163" s="202"/>
      <c r="R163" s="202"/>
      <c r="S163" s="202"/>
      <c r="T163" s="203"/>
      <c r="AT163" s="204" t="s">
        <v>130</v>
      </c>
      <c r="AU163" s="204" t="s">
        <v>83</v>
      </c>
      <c r="AV163" s="11" t="s">
        <v>83</v>
      </c>
      <c r="AW163" s="11" t="s">
        <v>39</v>
      </c>
      <c r="AX163" s="11" t="s">
        <v>75</v>
      </c>
      <c r="AY163" s="204" t="s">
        <v>121</v>
      </c>
    </row>
    <row r="164" spans="2:65" s="12" customFormat="1" x14ac:dyDescent="0.3">
      <c r="B164" s="205"/>
      <c r="C164" s="206"/>
      <c r="D164" s="195" t="s">
        <v>130</v>
      </c>
      <c r="E164" s="207" t="s">
        <v>20</v>
      </c>
      <c r="F164" s="208" t="s">
        <v>174</v>
      </c>
      <c r="G164" s="206"/>
      <c r="H164" s="209">
        <v>7.6</v>
      </c>
      <c r="I164" s="210"/>
      <c r="J164" s="206"/>
      <c r="K164" s="206"/>
      <c r="L164" s="211"/>
      <c r="M164" s="212"/>
      <c r="N164" s="213"/>
      <c r="O164" s="213"/>
      <c r="P164" s="213"/>
      <c r="Q164" s="213"/>
      <c r="R164" s="213"/>
      <c r="S164" s="213"/>
      <c r="T164" s="214"/>
      <c r="AT164" s="215" t="s">
        <v>130</v>
      </c>
      <c r="AU164" s="215" t="s">
        <v>83</v>
      </c>
      <c r="AV164" s="12" t="s">
        <v>133</v>
      </c>
      <c r="AW164" s="12" t="s">
        <v>39</v>
      </c>
      <c r="AX164" s="12" t="s">
        <v>75</v>
      </c>
      <c r="AY164" s="215" t="s">
        <v>121</v>
      </c>
    </row>
    <row r="165" spans="2:65" s="11" customFormat="1" x14ac:dyDescent="0.3">
      <c r="B165" s="193"/>
      <c r="C165" s="194"/>
      <c r="D165" s="195" t="s">
        <v>130</v>
      </c>
      <c r="E165" s="196" t="s">
        <v>20</v>
      </c>
      <c r="F165" s="197" t="s">
        <v>175</v>
      </c>
      <c r="G165" s="194"/>
      <c r="H165" s="198">
        <v>9.9450000000000003</v>
      </c>
      <c r="I165" s="199"/>
      <c r="J165" s="194"/>
      <c r="K165" s="194"/>
      <c r="L165" s="200"/>
      <c r="M165" s="201"/>
      <c r="N165" s="202"/>
      <c r="O165" s="202"/>
      <c r="P165" s="202"/>
      <c r="Q165" s="202"/>
      <c r="R165" s="202"/>
      <c r="S165" s="202"/>
      <c r="T165" s="203"/>
      <c r="AT165" s="204" t="s">
        <v>130</v>
      </c>
      <c r="AU165" s="204" t="s">
        <v>83</v>
      </c>
      <c r="AV165" s="11" t="s">
        <v>83</v>
      </c>
      <c r="AW165" s="11" t="s">
        <v>39</v>
      </c>
      <c r="AX165" s="11" t="s">
        <v>75</v>
      </c>
      <c r="AY165" s="204" t="s">
        <v>121</v>
      </c>
    </row>
    <row r="166" spans="2:65" s="12" customFormat="1" x14ac:dyDescent="0.3">
      <c r="B166" s="205"/>
      <c r="C166" s="206"/>
      <c r="D166" s="195" t="s">
        <v>130</v>
      </c>
      <c r="E166" s="207" t="s">
        <v>20</v>
      </c>
      <c r="F166" s="208" t="s">
        <v>151</v>
      </c>
      <c r="G166" s="206"/>
      <c r="H166" s="209">
        <v>9.9450000000000003</v>
      </c>
      <c r="I166" s="210"/>
      <c r="J166" s="206"/>
      <c r="K166" s="206"/>
      <c r="L166" s="211"/>
      <c r="M166" s="212"/>
      <c r="N166" s="213"/>
      <c r="O166" s="213"/>
      <c r="P166" s="213"/>
      <c r="Q166" s="213"/>
      <c r="R166" s="213"/>
      <c r="S166" s="213"/>
      <c r="T166" s="214"/>
      <c r="AT166" s="215" t="s">
        <v>130</v>
      </c>
      <c r="AU166" s="215" t="s">
        <v>83</v>
      </c>
      <c r="AV166" s="12" t="s">
        <v>133</v>
      </c>
      <c r="AW166" s="12" t="s">
        <v>39</v>
      </c>
      <c r="AX166" s="12" t="s">
        <v>75</v>
      </c>
      <c r="AY166" s="215" t="s">
        <v>121</v>
      </c>
    </row>
    <row r="167" spans="2:65" s="13" customFormat="1" x14ac:dyDescent="0.3">
      <c r="B167" s="216"/>
      <c r="C167" s="217"/>
      <c r="D167" s="218" t="s">
        <v>130</v>
      </c>
      <c r="E167" s="219" t="s">
        <v>20</v>
      </c>
      <c r="F167" s="220" t="s">
        <v>134</v>
      </c>
      <c r="G167" s="217"/>
      <c r="H167" s="221">
        <v>61.255000000000003</v>
      </c>
      <c r="I167" s="222"/>
      <c r="J167" s="217"/>
      <c r="K167" s="217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130</v>
      </c>
      <c r="AU167" s="227" t="s">
        <v>83</v>
      </c>
      <c r="AV167" s="13" t="s">
        <v>128</v>
      </c>
      <c r="AW167" s="13" t="s">
        <v>39</v>
      </c>
      <c r="AX167" s="13" t="s">
        <v>22</v>
      </c>
      <c r="AY167" s="227" t="s">
        <v>121</v>
      </c>
    </row>
    <row r="168" spans="2:65" s="1" customFormat="1" ht="22.5" customHeight="1" x14ac:dyDescent="0.3">
      <c r="B168" s="34"/>
      <c r="C168" s="181" t="s">
        <v>27</v>
      </c>
      <c r="D168" s="181" t="s">
        <v>123</v>
      </c>
      <c r="E168" s="182" t="s">
        <v>184</v>
      </c>
      <c r="F168" s="183" t="s">
        <v>185</v>
      </c>
      <c r="G168" s="184" t="s">
        <v>165</v>
      </c>
      <c r="H168" s="185">
        <v>30.628</v>
      </c>
      <c r="I168" s="186"/>
      <c r="J168" s="187">
        <f>ROUND(I168*H168,2)</f>
        <v>0</v>
      </c>
      <c r="K168" s="183" t="s">
        <v>127</v>
      </c>
      <c r="L168" s="54"/>
      <c r="M168" s="188" t="s">
        <v>20</v>
      </c>
      <c r="N168" s="189" t="s">
        <v>46</v>
      </c>
      <c r="O168" s="35"/>
      <c r="P168" s="190">
        <f>O168*H168</f>
        <v>0</v>
      </c>
      <c r="Q168" s="190">
        <v>0</v>
      </c>
      <c r="R168" s="190">
        <f>Q168*H168</f>
        <v>0</v>
      </c>
      <c r="S168" s="190">
        <v>0</v>
      </c>
      <c r="T168" s="191">
        <f>S168*H168</f>
        <v>0</v>
      </c>
      <c r="AR168" s="17" t="s">
        <v>128</v>
      </c>
      <c r="AT168" s="17" t="s">
        <v>123</v>
      </c>
      <c r="AU168" s="17" t="s">
        <v>83</v>
      </c>
      <c r="AY168" s="17" t="s">
        <v>121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7" t="s">
        <v>22</v>
      </c>
      <c r="BK168" s="192">
        <f>ROUND(I168*H168,2)</f>
        <v>0</v>
      </c>
      <c r="BL168" s="17" t="s">
        <v>128</v>
      </c>
      <c r="BM168" s="17" t="s">
        <v>186</v>
      </c>
    </row>
    <row r="169" spans="2:65" s="11" customFormat="1" x14ac:dyDescent="0.3">
      <c r="B169" s="193"/>
      <c r="C169" s="194"/>
      <c r="D169" s="195" t="s">
        <v>130</v>
      </c>
      <c r="E169" s="196" t="s">
        <v>20</v>
      </c>
      <c r="F169" s="197" t="s">
        <v>167</v>
      </c>
      <c r="G169" s="194"/>
      <c r="H169" s="198">
        <v>19.95</v>
      </c>
      <c r="I169" s="199"/>
      <c r="J169" s="194"/>
      <c r="K169" s="194"/>
      <c r="L169" s="200"/>
      <c r="M169" s="201"/>
      <c r="N169" s="202"/>
      <c r="O169" s="202"/>
      <c r="P169" s="202"/>
      <c r="Q169" s="202"/>
      <c r="R169" s="202"/>
      <c r="S169" s="202"/>
      <c r="T169" s="203"/>
      <c r="AT169" s="204" t="s">
        <v>130</v>
      </c>
      <c r="AU169" s="204" t="s">
        <v>83</v>
      </c>
      <c r="AV169" s="11" t="s">
        <v>83</v>
      </c>
      <c r="AW169" s="11" t="s">
        <v>39</v>
      </c>
      <c r="AX169" s="11" t="s">
        <v>75</v>
      </c>
      <c r="AY169" s="204" t="s">
        <v>121</v>
      </c>
    </row>
    <row r="170" spans="2:65" s="12" customFormat="1" x14ac:dyDescent="0.3">
      <c r="B170" s="205"/>
      <c r="C170" s="206"/>
      <c r="D170" s="195" t="s">
        <v>130</v>
      </c>
      <c r="E170" s="207" t="s">
        <v>20</v>
      </c>
      <c r="F170" s="208" t="s">
        <v>144</v>
      </c>
      <c r="G170" s="206"/>
      <c r="H170" s="209">
        <v>19.95</v>
      </c>
      <c r="I170" s="210"/>
      <c r="J170" s="206"/>
      <c r="K170" s="206"/>
      <c r="L170" s="211"/>
      <c r="M170" s="212"/>
      <c r="N170" s="213"/>
      <c r="O170" s="213"/>
      <c r="P170" s="213"/>
      <c r="Q170" s="213"/>
      <c r="R170" s="213"/>
      <c r="S170" s="213"/>
      <c r="T170" s="214"/>
      <c r="AT170" s="215" t="s">
        <v>130</v>
      </c>
      <c r="AU170" s="215" t="s">
        <v>83</v>
      </c>
      <c r="AV170" s="12" t="s">
        <v>133</v>
      </c>
      <c r="AW170" s="12" t="s">
        <v>39</v>
      </c>
      <c r="AX170" s="12" t="s">
        <v>75</v>
      </c>
      <c r="AY170" s="215" t="s">
        <v>121</v>
      </c>
    </row>
    <row r="171" spans="2:65" s="11" customFormat="1" x14ac:dyDescent="0.3">
      <c r="B171" s="193"/>
      <c r="C171" s="194"/>
      <c r="D171" s="195" t="s">
        <v>130</v>
      </c>
      <c r="E171" s="196" t="s">
        <v>20</v>
      </c>
      <c r="F171" s="197" t="s">
        <v>168</v>
      </c>
      <c r="G171" s="194"/>
      <c r="H171" s="198">
        <v>15.435</v>
      </c>
      <c r="I171" s="199"/>
      <c r="J171" s="194"/>
      <c r="K171" s="194"/>
      <c r="L171" s="200"/>
      <c r="M171" s="201"/>
      <c r="N171" s="202"/>
      <c r="O171" s="202"/>
      <c r="P171" s="202"/>
      <c r="Q171" s="202"/>
      <c r="R171" s="202"/>
      <c r="S171" s="202"/>
      <c r="T171" s="203"/>
      <c r="AT171" s="204" t="s">
        <v>130</v>
      </c>
      <c r="AU171" s="204" t="s">
        <v>83</v>
      </c>
      <c r="AV171" s="11" t="s">
        <v>83</v>
      </c>
      <c r="AW171" s="11" t="s">
        <v>39</v>
      </c>
      <c r="AX171" s="11" t="s">
        <v>75</v>
      </c>
      <c r="AY171" s="204" t="s">
        <v>121</v>
      </c>
    </row>
    <row r="172" spans="2:65" s="12" customFormat="1" x14ac:dyDescent="0.3">
      <c r="B172" s="205"/>
      <c r="C172" s="206"/>
      <c r="D172" s="195" t="s">
        <v>130</v>
      </c>
      <c r="E172" s="207" t="s">
        <v>20</v>
      </c>
      <c r="F172" s="208" t="s">
        <v>169</v>
      </c>
      <c r="G172" s="206"/>
      <c r="H172" s="209">
        <v>15.435</v>
      </c>
      <c r="I172" s="210"/>
      <c r="J172" s="206"/>
      <c r="K172" s="206"/>
      <c r="L172" s="211"/>
      <c r="M172" s="212"/>
      <c r="N172" s="213"/>
      <c r="O172" s="213"/>
      <c r="P172" s="213"/>
      <c r="Q172" s="213"/>
      <c r="R172" s="213"/>
      <c r="S172" s="213"/>
      <c r="T172" s="214"/>
      <c r="AT172" s="215" t="s">
        <v>130</v>
      </c>
      <c r="AU172" s="215" t="s">
        <v>83</v>
      </c>
      <c r="AV172" s="12" t="s">
        <v>133</v>
      </c>
      <c r="AW172" s="12" t="s">
        <v>39</v>
      </c>
      <c r="AX172" s="12" t="s">
        <v>75</v>
      </c>
      <c r="AY172" s="215" t="s">
        <v>121</v>
      </c>
    </row>
    <row r="173" spans="2:65" s="11" customFormat="1" x14ac:dyDescent="0.3">
      <c r="B173" s="193"/>
      <c r="C173" s="194"/>
      <c r="D173" s="195" t="s">
        <v>130</v>
      </c>
      <c r="E173" s="196" t="s">
        <v>20</v>
      </c>
      <c r="F173" s="197" t="s">
        <v>170</v>
      </c>
      <c r="G173" s="194"/>
      <c r="H173" s="198">
        <v>6.6150000000000002</v>
      </c>
      <c r="I173" s="199"/>
      <c r="J173" s="194"/>
      <c r="K173" s="194"/>
      <c r="L173" s="200"/>
      <c r="M173" s="201"/>
      <c r="N173" s="202"/>
      <c r="O173" s="202"/>
      <c r="P173" s="202"/>
      <c r="Q173" s="202"/>
      <c r="R173" s="202"/>
      <c r="S173" s="202"/>
      <c r="T173" s="203"/>
      <c r="AT173" s="204" t="s">
        <v>130</v>
      </c>
      <c r="AU173" s="204" t="s">
        <v>83</v>
      </c>
      <c r="AV173" s="11" t="s">
        <v>83</v>
      </c>
      <c r="AW173" s="11" t="s">
        <v>39</v>
      </c>
      <c r="AX173" s="11" t="s">
        <v>75</v>
      </c>
      <c r="AY173" s="204" t="s">
        <v>121</v>
      </c>
    </row>
    <row r="174" spans="2:65" s="12" customFormat="1" x14ac:dyDescent="0.3">
      <c r="B174" s="205"/>
      <c r="C174" s="206"/>
      <c r="D174" s="195" t="s">
        <v>130</v>
      </c>
      <c r="E174" s="207" t="s">
        <v>20</v>
      </c>
      <c r="F174" s="208" t="s">
        <v>146</v>
      </c>
      <c r="G174" s="206"/>
      <c r="H174" s="209">
        <v>6.6150000000000002</v>
      </c>
      <c r="I174" s="210"/>
      <c r="J174" s="206"/>
      <c r="K174" s="206"/>
      <c r="L174" s="211"/>
      <c r="M174" s="212"/>
      <c r="N174" s="213"/>
      <c r="O174" s="213"/>
      <c r="P174" s="213"/>
      <c r="Q174" s="213"/>
      <c r="R174" s="213"/>
      <c r="S174" s="213"/>
      <c r="T174" s="214"/>
      <c r="AT174" s="215" t="s">
        <v>130</v>
      </c>
      <c r="AU174" s="215" t="s">
        <v>83</v>
      </c>
      <c r="AV174" s="12" t="s">
        <v>133</v>
      </c>
      <c r="AW174" s="12" t="s">
        <v>39</v>
      </c>
      <c r="AX174" s="12" t="s">
        <v>75</v>
      </c>
      <c r="AY174" s="215" t="s">
        <v>121</v>
      </c>
    </row>
    <row r="175" spans="2:65" s="11" customFormat="1" x14ac:dyDescent="0.3">
      <c r="B175" s="193"/>
      <c r="C175" s="194"/>
      <c r="D175" s="195" t="s">
        <v>130</v>
      </c>
      <c r="E175" s="196" t="s">
        <v>20</v>
      </c>
      <c r="F175" s="197" t="s">
        <v>171</v>
      </c>
      <c r="G175" s="194"/>
      <c r="H175" s="198">
        <v>1.71</v>
      </c>
      <c r="I175" s="199"/>
      <c r="J175" s="194"/>
      <c r="K175" s="194"/>
      <c r="L175" s="200"/>
      <c r="M175" s="201"/>
      <c r="N175" s="202"/>
      <c r="O175" s="202"/>
      <c r="P175" s="202"/>
      <c r="Q175" s="202"/>
      <c r="R175" s="202"/>
      <c r="S175" s="202"/>
      <c r="T175" s="203"/>
      <c r="AT175" s="204" t="s">
        <v>130</v>
      </c>
      <c r="AU175" s="204" t="s">
        <v>83</v>
      </c>
      <c r="AV175" s="11" t="s">
        <v>83</v>
      </c>
      <c r="AW175" s="11" t="s">
        <v>39</v>
      </c>
      <c r="AX175" s="11" t="s">
        <v>75</v>
      </c>
      <c r="AY175" s="204" t="s">
        <v>121</v>
      </c>
    </row>
    <row r="176" spans="2:65" s="12" customFormat="1" x14ac:dyDescent="0.3">
      <c r="B176" s="205"/>
      <c r="C176" s="206"/>
      <c r="D176" s="195" t="s">
        <v>130</v>
      </c>
      <c r="E176" s="207" t="s">
        <v>20</v>
      </c>
      <c r="F176" s="208" t="s">
        <v>172</v>
      </c>
      <c r="G176" s="206"/>
      <c r="H176" s="209">
        <v>1.71</v>
      </c>
      <c r="I176" s="210"/>
      <c r="J176" s="206"/>
      <c r="K176" s="206"/>
      <c r="L176" s="211"/>
      <c r="M176" s="212"/>
      <c r="N176" s="213"/>
      <c r="O176" s="213"/>
      <c r="P176" s="213"/>
      <c r="Q176" s="213"/>
      <c r="R176" s="213"/>
      <c r="S176" s="213"/>
      <c r="T176" s="214"/>
      <c r="AT176" s="215" t="s">
        <v>130</v>
      </c>
      <c r="AU176" s="215" t="s">
        <v>83</v>
      </c>
      <c r="AV176" s="12" t="s">
        <v>133</v>
      </c>
      <c r="AW176" s="12" t="s">
        <v>39</v>
      </c>
      <c r="AX176" s="12" t="s">
        <v>75</v>
      </c>
      <c r="AY176" s="215" t="s">
        <v>121</v>
      </c>
    </row>
    <row r="177" spans="2:65" s="11" customFormat="1" x14ac:dyDescent="0.3">
      <c r="B177" s="193"/>
      <c r="C177" s="194"/>
      <c r="D177" s="195" t="s">
        <v>130</v>
      </c>
      <c r="E177" s="196" t="s">
        <v>20</v>
      </c>
      <c r="F177" s="197" t="s">
        <v>173</v>
      </c>
      <c r="G177" s="194"/>
      <c r="H177" s="198">
        <v>7.6</v>
      </c>
      <c r="I177" s="199"/>
      <c r="J177" s="194"/>
      <c r="K177" s="194"/>
      <c r="L177" s="200"/>
      <c r="M177" s="201"/>
      <c r="N177" s="202"/>
      <c r="O177" s="202"/>
      <c r="P177" s="202"/>
      <c r="Q177" s="202"/>
      <c r="R177" s="202"/>
      <c r="S177" s="202"/>
      <c r="T177" s="203"/>
      <c r="AT177" s="204" t="s">
        <v>130</v>
      </c>
      <c r="AU177" s="204" t="s">
        <v>83</v>
      </c>
      <c r="AV177" s="11" t="s">
        <v>83</v>
      </c>
      <c r="AW177" s="11" t="s">
        <v>39</v>
      </c>
      <c r="AX177" s="11" t="s">
        <v>75</v>
      </c>
      <c r="AY177" s="204" t="s">
        <v>121</v>
      </c>
    </row>
    <row r="178" spans="2:65" s="12" customFormat="1" x14ac:dyDescent="0.3">
      <c r="B178" s="205"/>
      <c r="C178" s="206"/>
      <c r="D178" s="195" t="s">
        <v>130</v>
      </c>
      <c r="E178" s="207" t="s">
        <v>20</v>
      </c>
      <c r="F178" s="208" t="s">
        <v>174</v>
      </c>
      <c r="G178" s="206"/>
      <c r="H178" s="209">
        <v>7.6</v>
      </c>
      <c r="I178" s="210"/>
      <c r="J178" s="206"/>
      <c r="K178" s="206"/>
      <c r="L178" s="211"/>
      <c r="M178" s="212"/>
      <c r="N178" s="213"/>
      <c r="O178" s="213"/>
      <c r="P178" s="213"/>
      <c r="Q178" s="213"/>
      <c r="R178" s="213"/>
      <c r="S178" s="213"/>
      <c r="T178" s="214"/>
      <c r="AT178" s="215" t="s">
        <v>130</v>
      </c>
      <c r="AU178" s="215" t="s">
        <v>83</v>
      </c>
      <c r="AV178" s="12" t="s">
        <v>133</v>
      </c>
      <c r="AW178" s="12" t="s">
        <v>39</v>
      </c>
      <c r="AX178" s="12" t="s">
        <v>75</v>
      </c>
      <c r="AY178" s="215" t="s">
        <v>121</v>
      </c>
    </row>
    <row r="179" spans="2:65" s="11" customFormat="1" x14ac:dyDescent="0.3">
      <c r="B179" s="193"/>
      <c r="C179" s="194"/>
      <c r="D179" s="195" t="s">
        <v>130</v>
      </c>
      <c r="E179" s="196" t="s">
        <v>20</v>
      </c>
      <c r="F179" s="197" t="s">
        <v>175</v>
      </c>
      <c r="G179" s="194"/>
      <c r="H179" s="198">
        <v>9.9450000000000003</v>
      </c>
      <c r="I179" s="199"/>
      <c r="J179" s="194"/>
      <c r="K179" s="194"/>
      <c r="L179" s="200"/>
      <c r="M179" s="201"/>
      <c r="N179" s="202"/>
      <c r="O179" s="202"/>
      <c r="P179" s="202"/>
      <c r="Q179" s="202"/>
      <c r="R179" s="202"/>
      <c r="S179" s="202"/>
      <c r="T179" s="203"/>
      <c r="AT179" s="204" t="s">
        <v>130</v>
      </c>
      <c r="AU179" s="204" t="s">
        <v>83</v>
      </c>
      <c r="AV179" s="11" t="s">
        <v>83</v>
      </c>
      <c r="AW179" s="11" t="s">
        <v>39</v>
      </c>
      <c r="AX179" s="11" t="s">
        <v>75</v>
      </c>
      <c r="AY179" s="204" t="s">
        <v>121</v>
      </c>
    </row>
    <row r="180" spans="2:65" s="12" customFormat="1" x14ac:dyDescent="0.3">
      <c r="B180" s="205"/>
      <c r="C180" s="206"/>
      <c r="D180" s="195" t="s">
        <v>130</v>
      </c>
      <c r="E180" s="207" t="s">
        <v>20</v>
      </c>
      <c r="F180" s="208" t="s">
        <v>151</v>
      </c>
      <c r="G180" s="206"/>
      <c r="H180" s="209">
        <v>9.9450000000000003</v>
      </c>
      <c r="I180" s="210"/>
      <c r="J180" s="206"/>
      <c r="K180" s="206"/>
      <c r="L180" s="211"/>
      <c r="M180" s="212"/>
      <c r="N180" s="213"/>
      <c r="O180" s="213"/>
      <c r="P180" s="213"/>
      <c r="Q180" s="213"/>
      <c r="R180" s="213"/>
      <c r="S180" s="213"/>
      <c r="T180" s="214"/>
      <c r="AT180" s="215" t="s">
        <v>130</v>
      </c>
      <c r="AU180" s="215" t="s">
        <v>83</v>
      </c>
      <c r="AV180" s="12" t="s">
        <v>133</v>
      </c>
      <c r="AW180" s="12" t="s">
        <v>39</v>
      </c>
      <c r="AX180" s="12" t="s">
        <v>75</v>
      </c>
      <c r="AY180" s="215" t="s">
        <v>121</v>
      </c>
    </row>
    <row r="181" spans="2:65" s="13" customFormat="1" x14ac:dyDescent="0.3">
      <c r="B181" s="216"/>
      <c r="C181" s="217"/>
      <c r="D181" s="195" t="s">
        <v>130</v>
      </c>
      <c r="E181" s="228" t="s">
        <v>20</v>
      </c>
      <c r="F181" s="229" t="s">
        <v>134</v>
      </c>
      <c r="G181" s="217"/>
      <c r="H181" s="230">
        <v>61.255000000000003</v>
      </c>
      <c r="I181" s="222"/>
      <c r="J181" s="217"/>
      <c r="K181" s="217"/>
      <c r="L181" s="223"/>
      <c r="M181" s="224"/>
      <c r="N181" s="225"/>
      <c r="O181" s="225"/>
      <c r="P181" s="225"/>
      <c r="Q181" s="225"/>
      <c r="R181" s="225"/>
      <c r="S181" s="225"/>
      <c r="T181" s="226"/>
      <c r="AT181" s="227" t="s">
        <v>130</v>
      </c>
      <c r="AU181" s="227" t="s">
        <v>83</v>
      </c>
      <c r="AV181" s="13" t="s">
        <v>128</v>
      </c>
      <c r="AW181" s="13" t="s">
        <v>39</v>
      </c>
      <c r="AX181" s="13" t="s">
        <v>22</v>
      </c>
      <c r="AY181" s="227" t="s">
        <v>121</v>
      </c>
    </row>
    <row r="182" spans="2:65" s="11" customFormat="1" x14ac:dyDescent="0.3">
      <c r="B182" s="193"/>
      <c r="C182" s="194"/>
      <c r="D182" s="218" t="s">
        <v>130</v>
      </c>
      <c r="E182" s="194"/>
      <c r="F182" s="231" t="s">
        <v>187</v>
      </c>
      <c r="G182" s="194"/>
      <c r="H182" s="232">
        <v>30.628</v>
      </c>
      <c r="I182" s="199"/>
      <c r="J182" s="194"/>
      <c r="K182" s="194"/>
      <c r="L182" s="200"/>
      <c r="M182" s="201"/>
      <c r="N182" s="202"/>
      <c r="O182" s="202"/>
      <c r="P182" s="202"/>
      <c r="Q182" s="202"/>
      <c r="R182" s="202"/>
      <c r="S182" s="202"/>
      <c r="T182" s="203"/>
      <c r="AT182" s="204" t="s">
        <v>130</v>
      </c>
      <c r="AU182" s="204" t="s">
        <v>83</v>
      </c>
      <c r="AV182" s="11" t="s">
        <v>83</v>
      </c>
      <c r="AW182" s="11" t="s">
        <v>4</v>
      </c>
      <c r="AX182" s="11" t="s">
        <v>22</v>
      </c>
      <c r="AY182" s="204" t="s">
        <v>121</v>
      </c>
    </row>
    <row r="183" spans="2:65" s="1" customFormat="1" ht="31.5" customHeight="1" x14ac:dyDescent="0.3">
      <c r="B183" s="34"/>
      <c r="C183" s="181" t="s">
        <v>188</v>
      </c>
      <c r="D183" s="181" t="s">
        <v>123</v>
      </c>
      <c r="E183" s="182" t="s">
        <v>189</v>
      </c>
      <c r="F183" s="183" t="s">
        <v>190</v>
      </c>
      <c r="G183" s="184" t="s">
        <v>165</v>
      </c>
      <c r="H183" s="185">
        <v>61.255000000000003</v>
      </c>
      <c r="I183" s="186"/>
      <c r="J183" s="187">
        <f>ROUND(I183*H183,2)</f>
        <v>0</v>
      </c>
      <c r="K183" s="183" t="s">
        <v>127</v>
      </c>
      <c r="L183" s="54"/>
      <c r="M183" s="188" t="s">
        <v>20</v>
      </c>
      <c r="N183" s="189" t="s">
        <v>46</v>
      </c>
      <c r="O183" s="35"/>
      <c r="P183" s="190">
        <f>O183*H183</f>
        <v>0</v>
      </c>
      <c r="Q183" s="190">
        <v>0</v>
      </c>
      <c r="R183" s="190">
        <f>Q183*H183</f>
        <v>0</v>
      </c>
      <c r="S183" s="190">
        <v>0</v>
      </c>
      <c r="T183" s="191">
        <f>S183*H183</f>
        <v>0</v>
      </c>
      <c r="AR183" s="17" t="s">
        <v>128</v>
      </c>
      <c r="AT183" s="17" t="s">
        <v>123</v>
      </c>
      <c r="AU183" s="17" t="s">
        <v>83</v>
      </c>
      <c r="AY183" s="17" t="s">
        <v>121</v>
      </c>
      <c r="BE183" s="192">
        <f>IF(N183="základní",J183,0)</f>
        <v>0</v>
      </c>
      <c r="BF183" s="192">
        <f>IF(N183="snížená",J183,0)</f>
        <v>0</v>
      </c>
      <c r="BG183" s="192">
        <f>IF(N183="zákl. přenesená",J183,0)</f>
        <v>0</v>
      </c>
      <c r="BH183" s="192">
        <f>IF(N183="sníž. přenesená",J183,0)</f>
        <v>0</v>
      </c>
      <c r="BI183" s="192">
        <f>IF(N183="nulová",J183,0)</f>
        <v>0</v>
      </c>
      <c r="BJ183" s="17" t="s">
        <v>22</v>
      </c>
      <c r="BK183" s="192">
        <f>ROUND(I183*H183,2)</f>
        <v>0</v>
      </c>
      <c r="BL183" s="17" t="s">
        <v>128</v>
      </c>
      <c r="BM183" s="17" t="s">
        <v>191</v>
      </c>
    </row>
    <row r="184" spans="2:65" s="11" customFormat="1" x14ac:dyDescent="0.3">
      <c r="B184" s="193"/>
      <c r="C184" s="194"/>
      <c r="D184" s="195" t="s">
        <v>130</v>
      </c>
      <c r="E184" s="196" t="s">
        <v>20</v>
      </c>
      <c r="F184" s="197" t="s">
        <v>167</v>
      </c>
      <c r="G184" s="194"/>
      <c r="H184" s="198">
        <v>19.95</v>
      </c>
      <c r="I184" s="199"/>
      <c r="J184" s="194"/>
      <c r="K184" s="194"/>
      <c r="L184" s="200"/>
      <c r="M184" s="201"/>
      <c r="N184" s="202"/>
      <c r="O184" s="202"/>
      <c r="P184" s="202"/>
      <c r="Q184" s="202"/>
      <c r="R184" s="202"/>
      <c r="S184" s="202"/>
      <c r="T184" s="203"/>
      <c r="AT184" s="204" t="s">
        <v>130</v>
      </c>
      <c r="AU184" s="204" t="s">
        <v>83</v>
      </c>
      <c r="AV184" s="11" t="s">
        <v>83</v>
      </c>
      <c r="AW184" s="11" t="s">
        <v>39</v>
      </c>
      <c r="AX184" s="11" t="s">
        <v>75</v>
      </c>
      <c r="AY184" s="204" t="s">
        <v>121</v>
      </c>
    </row>
    <row r="185" spans="2:65" s="12" customFormat="1" x14ac:dyDescent="0.3">
      <c r="B185" s="205"/>
      <c r="C185" s="206"/>
      <c r="D185" s="195" t="s">
        <v>130</v>
      </c>
      <c r="E185" s="207" t="s">
        <v>20</v>
      </c>
      <c r="F185" s="208" t="s">
        <v>144</v>
      </c>
      <c r="G185" s="206"/>
      <c r="H185" s="209">
        <v>19.95</v>
      </c>
      <c r="I185" s="210"/>
      <c r="J185" s="206"/>
      <c r="K185" s="206"/>
      <c r="L185" s="211"/>
      <c r="M185" s="212"/>
      <c r="N185" s="213"/>
      <c r="O185" s="213"/>
      <c r="P185" s="213"/>
      <c r="Q185" s="213"/>
      <c r="R185" s="213"/>
      <c r="S185" s="213"/>
      <c r="T185" s="214"/>
      <c r="AT185" s="215" t="s">
        <v>130</v>
      </c>
      <c r="AU185" s="215" t="s">
        <v>83</v>
      </c>
      <c r="AV185" s="12" t="s">
        <v>133</v>
      </c>
      <c r="AW185" s="12" t="s">
        <v>39</v>
      </c>
      <c r="AX185" s="12" t="s">
        <v>75</v>
      </c>
      <c r="AY185" s="215" t="s">
        <v>121</v>
      </c>
    </row>
    <row r="186" spans="2:65" s="11" customFormat="1" x14ac:dyDescent="0.3">
      <c r="B186" s="193"/>
      <c r="C186" s="194"/>
      <c r="D186" s="195" t="s">
        <v>130</v>
      </c>
      <c r="E186" s="196" t="s">
        <v>20</v>
      </c>
      <c r="F186" s="197" t="s">
        <v>168</v>
      </c>
      <c r="G186" s="194"/>
      <c r="H186" s="198">
        <v>15.435</v>
      </c>
      <c r="I186" s="199"/>
      <c r="J186" s="194"/>
      <c r="K186" s="194"/>
      <c r="L186" s="200"/>
      <c r="M186" s="201"/>
      <c r="N186" s="202"/>
      <c r="O186" s="202"/>
      <c r="P186" s="202"/>
      <c r="Q186" s="202"/>
      <c r="R186" s="202"/>
      <c r="S186" s="202"/>
      <c r="T186" s="203"/>
      <c r="AT186" s="204" t="s">
        <v>130</v>
      </c>
      <c r="AU186" s="204" t="s">
        <v>83</v>
      </c>
      <c r="AV186" s="11" t="s">
        <v>83</v>
      </c>
      <c r="AW186" s="11" t="s">
        <v>39</v>
      </c>
      <c r="AX186" s="11" t="s">
        <v>75</v>
      </c>
      <c r="AY186" s="204" t="s">
        <v>121</v>
      </c>
    </row>
    <row r="187" spans="2:65" s="12" customFormat="1" x14ac:dyDescent="0.3">
      <c r="B187" s="205"/>
      <c r="C187" s="206"/>
      <c r="D187" s="195" t="s">
        <v>130</v>
      </c>
      <c r="E187" s="207" t="s">
        <v>20</v>
      </c>
      <c r="F187" s="208" t="s">
        <v>169</v>
      </c>
      <c r="G187" s="206"/>
      <c r="H187" s="209">
        <v>15.435</v>
      </c>
      <c r="I187" s="210"/>
      <c r="J187" s="206"/>
      <c r="K187" s="206"/>
      <c r="L187" s="211"/>
      <c r="M187" s="212"/>
      <c r="N187" s="213"/>
      <c r="O187" s="213"/>
      <c r="P187" s="213"/>
      <c r="Q187" s="213"/>
      <c r="R187" s="213"/>
      <c r="S187" s="213"/>
      <c r="T187" s="214"/>
      <c r="AT187" s="215" t="s">
        <v>130</v>
      </c>
      <c r="AU187" s="215" t="s">
        <v>83</v>
      </c>
      <c r="AV187" s="12" t="s">
        <v>133</v>
      </c>
      <c r="AW187" s="12" t="s">
        <v>39</v>
      </c>
      <c r="AX187" s="12" t="s">
        <v>75</v>
      </c>
      <c r="AY187" s="215" t="s">
        <v>121</v>
      </c>
    </row>
    <row r="188" spans="2:65" s="11" customFormat="1" x14ac:dyDescent="0.3">
      <c r="B188" s="193"/>
      <c r="C188" s="194"/>
      <c r="D188" s="195" t="s">
        <v>130</v>
      </c>
      <c r="E188" s="196" t="s">
        <v>20</v>
      </c>
      <c r="F188" s="197" t="s">
        <v>170</v>
      </c>
      <c r="G188" s="194"/>
      <c r="H188" s="198">
        <v>6.6150000000000002</v>
      </c>
      <c r="I188" s="199"/>
      <c r="J188" s="194"/>
      <c r="K188" s="194"/>
      <c r="L188" s="200"/>
      <c r="M188" s="201"/>
      <c r="N188" s="202"/>
      <c r="O188" s="202"/>
      <c r="P188" s="202"/>
      <c r="Q188" s="202"/>
      <c r="R188" s="202"/>
      <c r="S188" s="202"/>
      <c r="T188" s="203"/>
      <c r="AT188" s="204" t="s">
        <v>130</v>
      </c>
      <c r="AU188" s="204" t="s">
        <v>83</v>
      </c>
      <c r="AV188" s="11" t="s">
        <v>83</v>
      </c>
      <c r="AW188" s="11" t="s">
        <v>39</v>
      </c>
      <c r="AX188" s="11" t="s">
        <v>75</v>
      </c>
      <c r="AY188" s="204" t="s">
        <v>121</v>
      </c>
    </row>
    <row r="189" spans="2:65" s="12" customFormat="1" x14ac:dyDescent="0.3">
      <c r="B189" s="205"/>
      <c r="C189" s="206"/>
      <c r="D189" s="195" t="s">
        <v>130</v>
      </c>
      <c r="E189" s="207" t="s">
        <v>20</v>
      </c>
      <c r="F189" s="208" t="s">
        <v>146</v>
      </c>
      <c r="G189" s="206"/>
      <c r="H189" s="209">
        <v>6.6150000000000002</v>
      </c>
      <c r="I189" s="210"/>
      <c r="J189" s="206"/>
      <c r="K189" s="206"/>
      <c r="L189" s="211"/>
      <c r="M189" s="212"/>
      <c r="N189" s="213"/>
      <c r="O189" s="213"/>
      <c r="P189" s="213"/>
      <c r="Q189" s="213"/>
      <c r="R189" s="213"/>
      <c r="S189" s="213"/>
      <c r="T189" s="214"/>
      <c r="AT189" s="215" t="s">
        <v>130</v>
      </c>
      <c r="AU189" s="215" t="s">
        <v>83</v>
      </c>
      <c r="AV189" s="12" t="s">
        <v>133</v>
      </c>
      <c r="AW189" s="12" t="s">
        <v>39</v>
      </c>
      <c r="AX189" s="12" t="s">
        <v>75</v>
      </c>
      <c r="AY189" s="215" t="s">
        <v>121</v>
      </c>
    </row>
    <row r="190" spans="2:65" s="11" customFormat="1" x14ac:dyDescent="0.3">
      <c r="B190" s="193"/>
      <c r="C190" s="194"/>
      <c r="D190" s="195" t="s">
        <v>130</v>
      </c>
      <c r="E190" s="196" t="s">
        <v>20</v>
      </c>
      <c r="F190" s="197" t="s">
        <v>171</v>
      </c>
      <c r="G190" s="194"/>
      <c r="H190" s="198">
        <v>1.71</v>
      </c>
      <c r="I190" s="199"/>
      <c r="J190" s="194"/>
      <c r="K190" s="194"/>
      <c r="L190" s="200"/>
      <c r="M190" s="201"/>
      <c r="N190" s="202"/>
      <c r="O190" s="202"/>
      <c r="P190" s="202"/>
      <c r="Q190" s="202"/>
      <c r="R190" s="202"/>
      <c r="S190" s="202"/>
      <c r="T190" s="203"/>
      <c r="AT190" s="204" t="s">
        <v>130</v>
      </c>
      <c r="AU190" s="204" t="s">
        <v>83</v>
      </c>
      <c r="AV190" s="11" t="s">
        <v>83</v>
      </c>
      <c r="AW190" s="11" t="s">
        <v>39</v>
      </c>
      <c r="AX190" s="11" t="s">
        <v>75</v>
      </c>
      <c r="AY190" s="204" t="s">
        <v>121</v>
      </c>
    </row>
    <row r="191" spans="2:65" s="12" customFormat="1" x14ac:dyDescent="0.3">
      <c r="B191" s="205"/>
      <c r="C191" s="206"/>
      <c r="D191" s="195" t="s">
        <v>130</v>
      </c>
      <c r="E191" s="207" t="s">
        <v>20</v>
      </c>
      <c r="F191" s="208" t="s">
        <v>172</v>
      </c>
      <c r="G191" s="206"/>
      <c r="H191" s="209">
        <v>1.71</v>
      </c>
      <c r="I191" s="210"/>
      <c r="J191" s="206"/>
      <c r="K191" s="206"/>
      <c r="L191" s="211"/>
      <c r="M191" s="212"/>
      <c r="N191" s="213"/>
      <c r="O191" s="213"/>
      <c r="P191" s="213"/>
      <c r="Q191" s="213"/>
      <c r="R191" s="213"/>
      <c r="S191" s="213"/>
      <c r="T191" s="214"/>
      <c r="AT191" s="215" t="s">
        <v>130</v>
      </c>
      <c r="AU191" s="215" t="s">
        <v>83</v>
      </c>
      <c r="AV191" s="12" t="s">
        <v>133</v>
      </c>
      <c r="AW191" s="12" t="s">
        <v>39</v>
      </c>
      <c r="AX191" s="12" t="s">
        <v>75</v>
      </c>
      <c r="AY191" s="215" t="s">
        <v>121</v>
      </c>
    </row>
    <row r="192" spans="2:65" s="11" customFormat="1" x14ac:dyDescent="0.3">
      <c r="B192" s="193"/>
      <c r="C192" s="194"/>
      <c r="D192" s="195" t="s">
        <v>130</v>
      </c>
      <c r="E192" s="196" t="s">
        <v>20</v>
      </c>
      <c r="F192" s="197" t="s">
        <v>173</v>
      </c>
      <c r="G192" s="194"/>
      <c r="H192" s="198">
        <v>7.6</v>
      </c>
      <c r="I192" s="199"/>
      <c r="J192" s="194"/>
      <c r="K192" s="194"/>
      <c r="L192" s="200"/>
      <c r="M192" s="201"/>
      <c r="N192" s="202"/>
      <c r="O192" s="202"/>
      <c r="P192" s="202"/>
      <c r="Q192" s="202"/>
      <c r="R192" s="202"/>
      <c r="S192" s="202"/>
      <c r="T192" s="203"/>
      <c r="AT192" s="204" t="s">
        <v>130</v>
      </c>
      <c r="AU192" s="204" t="s">
        <v>83</v>
      </c>
      <c r="AV192" s="11" t="s">
        <v>83</v>
      </c>
      <c r="AW192" s="11" t="s">
        <v>39</v>
      </c>
      <c r="AX192" s="11" t="s">
        <v>75</v>
      </c>
      <c r="AY192" s="204" t="s">
        <v>121</v>
      </c>
    </row>
    <row r="193" spans="2:65" s="12" customFormat="1" x14ac:dyDescent="0.3">
      <c r="B193" s="205"/>
      <c r="C193" s="206"/>
      <c r="D193" s="195" t="s">
        <v>130</v>
      </c>
      <c r="E193" s="207" t="s">
        <v>20</v>
      </c>
      <c r="F193" s="208" t="s">
        <v>174</v>
      </c>
      <c r="G193" s="206"/>
      <c r="H193" s="209">
        <v>7.6</v>
      </c>
      <c r="I193" s="210"/>
      <c r="J193" s="206"/>
      <c r="K193" s="206"/>
      <c r="L193" s="211"/>
      <c r="M193" s="212"/>
      <c r="N193" s="213"/>
      <c r="O193" s="213"/>
      <c r="P193" s="213"/>
      <c r="Q193" s="213"/>
      <c r="R193" s="213"/>
      <c r="S193" s="213"/>
      <c r="T193" s="214"/>
      <c r="AT193" s="215" t="s">
        <v>130</v>
      </c>
      <c r="AU193" s="215" t="s">
        <v>83</v>
      </c>
      <c r="AV193" s="12" t="s">
        <v>133</v>
      </c>
      <c r="AW193" s="12" t="s">
        <v>39</v>
      </c>
      <c r="AX193" s="12" t="s">
        <v>75</v>
      </c>
      <c r="AY193" s="215" t="s">
        <v>121</v>
      </c>
    </row>
    <row r="194" spans="2:65" s="11" customFormat="1" x14ac:dyDescent="0.3">
      <c r="B194" s="193"/>
      <c r="C194" s="194"/>
      <c r="D194" s="195" t="s">
        <v>130</v>
      </c>
      <c r="E194" s="196" t="s">
        <v>20</v>
      </c>
      <c r="F194" s="197" t="s">
        <v>175</v>
      </c>
      <c r="G194" s="194"/>
      <c r="H194" s="198">
        <v>9.9450000000000003</v>
      </c>
      <c r="I194" s="199"/>
      <c r="J194" s="194"/>
      <c r="K194" s="194"/>
      <c r="L194" s="200"/>
      <c r="M194" s="201"/>
      <c r="N194" s="202"/>
      <c r="O194" s="202"/>
      <c r="P194" s="202"/>
      <c r="Q194" s="202"/>
      <c r="R194" s="202"/>
      <c r="S194" s="202"/>
      <c r="T194" s="203"/>
      <c r="AT194" s="204" t="s">
        <v>130</v>
      </c>
      <c r="AU194" s="204" t="s">
        <v>83</v>
      </c>
      <c r="AV194" s="11" t="s">
        <v>83</v>
      </c>
      <c r="AW194" s="11" t="s">
        <v>39</v>
      </c>
      <c r="AX194" s="11" t="s">
        <v>75</v>
      </c>
      <c r="AY194" s="204" t="s">
        <v>121</v>
      </c>
    </row>
    <row r="195" spans="2:65" s="12" customFormat="1" x14ac:dyDescent="0.3">
      <c r="B195" s="205"/>
      <c r="C195" s="206"/>
      <c r="D195" s="195" t="s">
        <v>130</v>
      </c>
      <c r="E195" s="207" t="s">
        <v>20</v>
      </c>
      <c r="F195" s="208" t="s">
        <v>151</v>
      </c>
      <c r="G195" s="206"/>
      <c r="H195" s="209">
        <v>9.9450000000000003</v>
      </c>
      <c r="I195" s="210"/>
      <c r="J195" s="206"/>
      <c r="K195" s="206"/>
      <c r="L195" s="211"/>
      <c r="M195" s="212"/>
      <c r="N195" s="213"/>
      <c r="O195" s="213"/>
      <c r="P195" s="213"/>
      <c r="Q195" s="213"/>
      <c r="R195" s="213"/>
      <c r="S195" s="213"/>
      <c r="T195" s="214"/>
      <c r="AT195" s="215" t="s">
        <v>130</v>
      </c>
      <c r="AU195" s="215" t="s">
        <v>83</v>
      </c>
      <c r="AV195" s="12" t="s">
        <v>133</v>
      </c>
      <c r="AW195" s="12" t="s">
        <v>39</v>
      </c>
      <c r="AX195" s="12" t="s">
        <v>75</v>
      </c>
      <c r="AY195" s="215" t="s">
        <v>121</v>
      </c>
    </row>
    <row r="196" spans="2:65" s="13" customFormat="1" x14ac:dyDescent="0.3">
      <c r="B196" s="216"/>
      <c r="C196" s="217"/>
      <c r="D196" s="218" t="s">
        <v>130</v>
      </c>
      <c r="E196" s="219" t="s">
        <v>20</v>
      </c>
      <c r="F196" s="220" t="s">
        <v>134</v>
      </c>
      <c r="G196" s="217"/>
      <c r="H196" s="221">
        <v>61.255000000000003</v>
      </c>
      <c r="I196" s="222"/>
      <c r="J196" s="217"/>
      <c r="K196" s="217"/>
      <c r="L196" s="223"/>
      <c r="M196" s="224"/>
      <c r="N196" s="225"/>
      <c r="O196" s="225"/>
      <c r="P196" s="225"/>
      <c r="Q196" s="225"/>
      <c r="R196" s="225"/>
      <c r="S196" s="225"/>
      <c r="T196" s="226"/>
      <c r="AT196" s="227" t="s">
        <v>130</v>
      </c>
      <c r="AU196" s="227" t="s">
        <v>83</v>
      </c>
      <c r="AV196" s="13" t="s">
        <v>128</v>
      </c>
      <c r="AW196" s="13" t="s">
        <v>39</v>
      </c>
      <c r="AX196" s="13" t="s">
        <v>22</v>
      </c>
      <c r="AY196" s="227" t="s">
        <v>121</v>
      </c>
    </row>
    <row r="197" spans="2:65" s="1" customFormat="1" ht="22.5" customHeight="1" x14ac:dyDescent="0.3">
      <c r="B197" s="34"/>
      <c r="C197" s="181" t="s">
        <v>192</v>
      </c>
      <c r="D197" s="181" t="s">
        <v>123</v>
      </c>
      <c r="E197" s="182" t="s">
        <v>193</v>
      </c>
      <c r="F197" s="183" t="s">
        <v>194</v>
      </c>
      <c r="G197" s="184" t="s">
        <v>165</v>
      </c>
      <c r="H197" s="185">
        <v>61.255000000000003</v>
      </c>
      <c r="I197" s="186"/>
      <c r="J197" s="187">
        <f>ROUND(I197*H197,2)</f>
        <v>0</v>
      </c>
      <c r="K197" s="183" t="s">
        <v>127</v>
      </c>
      <c r="L197" s="54"/>
      <c r="M197" s="188" t="s">
        <v>20</v>
      </c>
      <c r="N197" s="189" t="s">
        <v>46</v>
      </c>
      <c r="O197" s="35"/>
      <c r="P197" s="190">
        <f>O197*H197</f>
        <v>0</v>
      </c>
      <c r="Q197" s="190">
        <v>0</v>
      </c>
      <c r="R197" s="190">
        <f>Q197*H197</f>
        <v>0</v>
      </c>
      <c r="S197" s="190">
        <v>0</v>
      </c>
      <c r="T197" s="191">
        <f>S197*H197</f>
        <v>0</v>
      </c>
      <c r="AR197" s="17" t="s">
        <v>128</v>
      </c>
      <c r="AT197" s="17" t="s">
        <v>123</v>
      </c>
      <c r="AU197" s="17" t="s">
        <v>83</v>
      </c>
      <c r="AY197" s="17" t="s">
        <v>121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7" t="s">
        <v>22</v>
      </c>
      <c r="BK197" s="192">
        <f>ROUND(I197*H197,2)</f>
        <v>0</v>
      </c>
      <c r="BL197" s="17" t="s">
        <v>128</v>
      </c>
      <c r="BM197" s="17" t="s">
        <v>195</v>
      </c>
    </row>
    <row r="198" spans="2:65" s="11" customFormat="1" x14ac:dyDescent="0.3">
      <c r="B198" s="193"/>
      <c r="C198" s="194"/>
      <c r="D198" s="195" t="s">
        <v>130</v>
      </c>
      <c r="E198" s="196" t="s">
        <v>20</v>
      </c>
      <c r="F198" s="197" t="s">
        <v>167</v>
      </c>
      <c r="G198" s="194"/>
      <c r="H198" s="198">
        <v>19.95</v>
      </c>
      <c r="I198" s="199"/>
      <c r="J198" s="194"/>
      <c r="K198" s="194"/>
      <c r="L198" s="200"/>
      <c r="M198" s="201"/>
      <c r="N198" s="202"/>
      <c r="O198" s="202"/>
      <c r="P198" s="202"/>
      <c r="Q198" s="202"/>
      <c r="R198" s="202"/>
      <c r="S198" s="202"/>
      <c r="T198" s="203"/>
      <c r="AT198" s="204" t="s">
        <v>130</v>
      </c>
      <c r="AU198" s="204" t="s">
        <v>83</v>
      </c>
      <c r="AV198" s="11" t="s">
        <v>83</v>
      </c>
      <c r="AW198" s="11" t="s">
        <v>39</v>
      </c>
      <c r="AX198" s="11" t="s">
        <v>75</v>
      </c>
      <c r="AY198" s="204" t="s">
        <v>121</v>
      </c>
    </row>
    <row r="199" spans="2:65" s="12" customFormat="1" x14ac:dyDescent="0.3">
      <c r="B199" s="205"/>
      <c r="C199" s="206"/>
      <c r="D199" s="195" t="s">
        <v>130</v>
      </c>
      <c r="E199" s="207" t="s">
        <v>20</v>
      </c>
      <c r="F199" s="208" t="s">
        <v>144</v>
      </c>
      <c r="G199" s="206"/>
      <c r="H199" s="209">
        <v>19.95</v>
      </c>
      <c r="I199" s="210"/>
      <c r="J199" s="206"/>
      <c r="K199" s="206"/>
      <c r="L199" s="211"/>
      <c r="M199" s="212"/>
      <c r="N199" s="213"/>
      <c r="O199" s="213"/>
      <c r="P199" s="213"/>
      <c r="Q199" s="213"/>
      <c r="R199" s="213"/>
      <c r="S199" s="213"/>
      <c r="T199" s="214"/>
      <c r="AT199" s="215" t="s">
        <v>130</v>
      </c>
      <c r="AU199" s="215" t="s">
        <v>83</v>
      </c>
      <c r="AV199" s="12" t="s">
        <v>133</v>
      </c>
      <c r="AW199" s="12" t="s">
        <v>39</v>
      </c>
      <c r="AX199" s="12" t="s">
        <v>75</v>
      </c>
      <c r="AY199" s="215" t="s">
        <v>121</v>
      </c>
    </row>
    <row r="200" spans="2:65" s="11" customFormat="1" x14ac:dyDescent="0.3">
      <c r="B200" s="193"/>
      <c r="C200" s="194"/>
      <c r="D200" s="195" t="s">
        <v>130</v>
      </c>
      <c r="E200" s="196" t="s">
        <v>20</v>
      </c>
      <c r="F200" s="197" t="s">
        <v>168</v>
      </c>
      <c r="G200" s="194"/>
      <c r="H200" s="198">
        <v>15.435</v>
      </c>
      <c r="I200" s="199"/>
      <c r="J200" s="194"/>
      <c r="K200" s="194"/>
      <c r="L200" s="200"/>
      <c r="M200" s="201"/>
      <c r="N200" s="202"/>
      <c r="O200" s="202"/>
      <c r="P200" s="202"/>
      <c r="Q200" s="202"/>
      <c r="R200" s="202"/>
      <c r="S200" s="202"/>
      <c r="T200" s="203"/>
      <c r="AT200" s="204" t="s">
        <v>130</v>
      </c>
      <c r="AU200" s="204" t="s">
        <v>83</v>
      </c>
      <c r="AV200" s="11" t="s">
        <v>83</v>
      </c>
      <c r="AW200" s="11" t="s">
        <v>39</v>
      </c>
      <c r="AX200" s="11" t="s">
        <v>75</v>
      </c>
      <c r="AY200" s="204" t="s">
        <v>121</v>
      </c>
    </row>
    <row r="201" spans="2:65" s="12" customFormat="1" x14ac:dyDescent="0.3">
      <c r="B201" s="205"/>
      <c r="C201" s="206"/>
      <c r="D201" s="195" t="s">
        <v>130</v>
      </c>
      <c r="E201" s="207" t="s">
        <v>20</v>
      </c>
      <c r="F201" s="208" t="s">
        <v>169</v>
      </c>
      <c r="G201" s="206"/>
      <c r="H201" s="209">
        <v>15.435</v>
      </c>
      <c r="I201" s="210"/>
      <c r="J201" s="206"/>
      <c r="K201" s="206"/>
      <c r="L201" s="211"/>
      <c r="M201" s="212"/>
      <c r="N201" s="213"/>
      <c r="O201" s="213"/>
      <c r="P201" s="213"/>
      <c r="Q201" s="213"/>
      <c r="R201" s="213"/>
      <c r="S201" s="213"/>
      <c r="T201" s="214"/>
      <c r="AT201" s="215" t="s">
        <v>130</v>
      </c>
      <c r="AU201" s="215" t="s">
        <v>83</v>
      </c>
      <c r="AV201" s="12" t="s">
        <v>133</v>
      </c>
      <c r="AW201" s="12" t="s">
        <v>39</v>
      </c>
      <c r="AX201" s="12" t="s">
        <v>75</v>
      </c>
      <c r="AY201" s="215" t="s">
        <v>121</v>
      </c>
    </row>
    <row r="202" spans="2:65" s="11" customFormat="1" x14ac:dyDescent="0.3">
      <c r="B202" s="193"/>
      <c r="C202" s="194"/>
      <c r="D202" s="195" t="s">
        <v>130</v>
      </c>
      <c r="E202" s="196" t="s">
        <v>20</v>
      </c>
      <c r="F202" s="197" t="s">
        <v>170</v>
      </c>
      <c r="G202" s="194"/>
      <c r="H202" s="198">
        <v>6.6150000000000002</v>
      </c>
      <c r="I202" s="199"/>
      <c r="J202" s="194"/>
      <c r="K202" s="194"/>
      <c r="L202" s="200"/>
      <c r="M202" s="201"/>
      <c r="N202" s="202"/>
      <c r="O202" s="202"/>
      <c r="P202" s="202"/>
      <c r="Q202" s="202"/>
      <c r="R202" s="202"/>
      <c r="S202" s="202"/>
      <c r="T202" s="203"/>
      <c r="AT202" s="204" t="s">
        <v>130</v>
      </c>
      <c r="AU202" s="204" t="s">
        <v>83</v>
      </c>
      <c r="AV202" s="11" t="s">
        <v>83</v>
      </c>
      <c r="AW202" s="11" t="s">
        <v>39</v>
      </c>
      <c r="AX202" s="11" t="s">
        <v>75</v>
      </c>
      <c r="AY202" s="204" t="s">
        <v>121</v>
      </c>
    </row>
    <row r="203" spans="2:65" s="12" customFormat="1" x14ac:dyDescent="0.3">
      <c r="B203" s="205"/>
      <c r="C203" s="206"/>
      <c r="D203" s="195" t="s">
        <v>130</v>
      </c>
      <c r="E203" s="207" t="s">
        <v>20</v>
      </c>
      <c r="F203" s="208" t="s">
        <v>146</v>
      </c>
      <c r="G203" s="206"/>
      <c r="H203" s="209">
        <v>6.6150000000000002</v>
      </c>
      <c r="I203" s="210"/>
      <c r="J203" s="206"/>
      <c r="K203" s="206"/>
      <c r="L203" s="211"/>
      <c r="M203" s="212"/>
      <c r="N203" s="213"/>
      <c r="O203" s="213"/>
      <c r="P203" s="213"/>
      <c r="Q203" s="213"/>
      <c r="R203" s="213"/>
      <c r="S203" s="213"/>
      <c r="T203" s="214"/>
      <c r="AT203" s="215" t="s">
        <v>130</v>
      </c>
      <c r="AU203" s="215" t="s">
        <v>83</v>
      </c>
      <c r="AV203" s="12" t="s">
        <v>133</v>
      </c>
      <c r="AW203" s="12" t="s">
        <v>39</v>
      </c>
      <c r="AX203" s="12" t="s">
        <v>75</v>
      </c>
      <c r="AY203" s="215" t="s">
        <v>121</v>
      </c>
    </row>
    <row r="204" spans="2:65" s="11" customFormat="1" x14ac:dyDescent="0.3">
      <c r="B204" s="193"/>
      <c r="C204" s="194"/>
      <c r="D204" s="195" t="s">
        <v>130</v>
      </c>
      <c r="E204" s="196" t="s">
        <v>20</v>
      </c>
      <c r="F204" s="197" t="s">
        <v>171</v>
      </c>
      <c r="G204" s="194"/>
      <c r="H204" s="198">
        <v>1.71</v>
      </c>
      <c r="I204" s="199"/>
      <c r="J204" s="194"/>
      <c r="K204" s="194"/>
      <c r="L204" s="200"/>
      <c r="M204" s="201"/>
      <c r="N204" s="202"/>
      <c r="O204" s="202"/>
      <c r="P204" s="202"/>
      <c r="Q204" s="202"/>
      <c r="R204" s="202"/>
      <c r="S204" s="202"/>
      <c r="T204" s="203"/>
      <c r="AT204" s="204" t="s">
        <v>130</v>
      </c>
      <c r="AU204" s="204" t="s">
        <v>83</v>
      </c>
      <c r="AV204" s="11" t="s">
        <v>83</v>
      </c>
      <c r="AW204" s="11" t="s">
        <v>39</v>
      </c>
      <c r="AX204" s="11" t="s">
        <v>75</v>
      </c>
      <c r="AY204" s="204" t="s">
        <v>121</v>
      </c>
    </row>
    <row r="205" spans="2:65" s="12" customFormat="1" x14ac:dyDescent="0.3">
      <c r="B205" s="205"/>
      <c r="C205" s="206"/>
      <c r="D205" s="195" t="s">
        <v>130</v>
      </c>
      <c r="E205" s="207" t="s">
        <v>20</v>
      </c>
      <c r="F205" s="208" t="s">
        <v>172</v>
      </c>
      <c r="G205" s="206"/>
      <c r="H205" s="209">
        <v>1.71</v>
      </c>
      <c r="I205" s="210"/>
      <c r="J205" s="206"/>
      <c r="K205" s="206"/>
      <c r="L205" s="211"/>
      <c r="M205" s="212"/>
      <c r="N205" s="213"/>
      <c r="O205" s="213"/>
      <c r="P205" s="213"/>
      <c r="Q205" s="213"/>
      <c r="R205" s="213"/>
      <c r="S205" s="213"/>
      <c r="T205" s="214"/>
      <c r="AT205" s="215" t="s">
        <v>130</v>
      </c>
      <c r="AU205" s="215" t="s">
        <v>83</v>
      </c>
      <c r="AV205" s="12" t="s">
        <v>133</v>
      </c>
      <c r="AW205" s="12" t="s">
        <v>39</v>
      </c>
      <c r="AX205" s="12" t="s">
        <v>75</v>
      </c>
      <c r="AY205" s="215" t="s">
        <v>121</v>
      </c>
    </row>
    <row r="206" spans="2:65" s="11" customFormat="1" x14ac:dyDescent="0.3">
      <c r="B206" s="193"/>
      <c r="C206" s="194"/>
      <c r="D206" s="195" t="s">
        <v>130</v>
      </c>
      <c r="E206" s="196" t="s">
        <v>20</v>
      </c>
      <c r="F206" s="197" t="s">
        <v>173</v>
      </c>
      <c r="G206" s="194"/>
      <c r="H206" s="198">
        <v>7.6</v>
      </c>
      <c r="I206" s="199"/>
      <c r="J206" s="194"/>
      <c r="K206" s="194"/>
      <c r="L206" s="200"/>
      <c r="M206" s="201"/>
      <c r="N206" s="202"/>
      <c r="O206" s="202"/>
      <c r="P206" s="202"/>
      <c r="Q206" s="202"/>
      <c r="R206" s="202"/>
      <c r="S206" s="202"/>
      <c r="T206" s="203"/>
      <c r="AT206" s="204" t="s">
        <v>130</v>
      </c>
      <c r="AU206" s="204" t="s">
        <v>83</v>
      </c>
      <c r="AV206" s="11" t="s">
        <v>83</v>
      </c>
      <c r="AW206" s="11" t="s">
        <v>39</v>
      </c>
      <c r="AX206" s="11" t="s">
        <v>75</v>
      </c>
      <c r="AY206" s="204" t="s">
        <v>121</v>
      </c>
    </row>
    <row r="207" spans="2:65" s="12" customFormat="1" x14ac:dyDescent="0.3">
      <c r="B207" s="205"/>
      <c r="C207" s="206"/>
      <c r="D207" s="195" t="s">
        <v>130</v>
      </c>
      <c r="E207" s="207" t="s">
        <v>20</v>
      </c>
      <c r="F207" s="208" t="s">
        <v>174</v>
      </c>
      <c r="G207" s="206"/>
      <c r="H207" s="209">
        <v>7.6</v>
      </c>
      <c r="I207" s="210"/>
      <c r="J207" s="206"/>
      <c r="K207" s="206"/>
      <c r="L207" s="211"/>
      <c r="M207" s="212"/>
      <c r="N207" s="213"/>
      <c r="O207" s="213"/>
      <c r="P207" s="213"/>
      <c r="Q207" s="213"/>
      <c r="R207" s="213"/>
      <c r="S207" s="213"/>
      <c r="T207" s="214"/>
      <c r="AT207" s="215" t="s">
        <v>130</v>
      </c>
      <c r="AU207" s="215" t="s">
        <v>83</v>
      </c>
      <c r="AV207" s="12" t="s">
        <v>133</v>
      </c>
      <c r="AW207" s="12" t="s">
        <v>39</v>
      </c>
      <c r="AX207" s="12" t="s">
        <v>75</v>
      </c>
      <c r="AY207" s="215" t="s">
        <v>121</v>
      </c>
    </row>
    <row r="208" spans="2:65" s="11" customFormat="1" x14ac:dyDescent="0.3">
      <c r="B208" s="193"/>
      <c r="C208" s="194"/>
      <c r="D208" s="195" t="s">
        <v>130</v>
      </c>
      <c r="E208" s="196" t="s">
        <v>20</v>
      </c>
      <c r="F208" s="197" t="s">
        <v>175</v>
      </c>
      <c r="G208" s="194"/>
      <c r="H208" s="198">
        <v>9.9450000000000003</v>
      </c>
      <c r="I208" s="199"/>
      <c r="J208" s="194"/>
      <c r="K208" s="194"/>
      <c r="L208" s="200"/>
      <c r="M208" s="201"/>
      <c r="N208" s="202"/>
      <c r="O208" s="202"/>
      <c r="P208" s="202"/>
      <c r="Q208" s="202"/>
      <c r="R208" s="202"/>
      <c r="S208" s="202"/>
      <c r="T208" s="203"/>
      <c r="AT208" s="204" t="s">
        <v>130</v>
      </c>
      <c r="AU208" s="204" t="s">
        <v>83</v>
      </c>
      <c r="AV208" s="11" t="s">
        <v>83</v>
      </c>
      <c r="AW208" s="11" t="s">
        <v>39</v>
      </c>
      <c r="AX208" s="11" t="s">
        <v>75</v>
      </c>
      <c r="AY208" s="204" t="s">
        <v>121</v>
      </c>
    </row>
    <row r="209" spans="2:65" s="12" customFormat="1" x14ac:dyDescent="0.3">
      <c r="B209" s="205"/>
      <c r="C209" s="206"/>
      <c r="D209" s="195" t="s">
        <v>130</v>
      </c>
      <c r="E209" s="207" t="s">
        <v>20</v>
      </c>
      <c r="F209" s="208" t="s">
        <v>151</v>
      </c>
      <c r="G209" s="206"/>
      <c r="H209" s="209">
        <v>9.9450000000000003</v>
      </c>
      <c r="I209" s="210"/>
      <c r="J209" s="206"/>
      <c r="K209" s="206"/>
      <c r="L209" s="211"/>
      <c r="M209" s="212"/>
      <c r="N209" s="213"/>
      <c r="O209" s="213"/>
      <c r="P209" s="213"/>
      <c r="Q209" s="213"/>
      <c r="R209" s="213"/>
      <c r="S209" s="213"/>
      <c r="T209" s="214"/>
      <c r="AT209" s="215" t="s">
        <v>130</v>
      </c>
      <c r="AU209" s="215" t="s">
        <v>83</v>
      </c>
      <c r="AV209" s="12" t="s">
        <v>133</v>
      </c>
      <c r="AW209" s="12" t="s">
        <v>39</v>
      </c>
      <c r="AX209" s="12" t="s">
        <v>75</v>
      </c>
      <c r="AY209" s="215" t="s">
        <v>121</v>
      </c>
    </row>
    <row r="210" spans="2:65" s="13" customFormat="1" x14ac:dyDescent="0.3">
      <c r="B210" s="216"/>
      <c r="C210" s="217"/>
      <c r="D210" s="218" t="s">
        <v>130</v>
      </c>
      <c r="E210" s="219" t="s">
        <v>20</v>
      </c>
      <c r="F210" s="220" t="s">
        <v>134</v>
      </c>
      <c r="G210" s="217"/>
      <c r="H210" s="221">
        <v>61.255000000000003</v>
      </c>
      <c r="I210" s="222"/>
      <c r="J210" s="217"/>
      <c r="K210" s="217"/>
      <c r="L210" s="223"/>
      <c r="M210" s="224"/>
      <c r="N210" s="225"/>
      <c r="O210" s="225"/>
      <c r="P210" s="225"/>
      <c r="Q210" s="225"/>
      <c r="R210" s="225"/>
      <c r="S210" s="225"/>
      <c r="T210" s="226"/>
      <c r="AT210" s="227" t="s">
        <v>130</v>
      </c>
      <c r="AU210" s="227" t="s">
        <v>83</v>
      </c>
      <c r="AV210" s="13" t="s">
        <v>128</v>
      </c>
      <c r="AW210" s="13" t="s">
        <v>39</v>
      </c>
      <c r="AX210" s="13" t="s">
        <v>22</v>
      </c>
      <c r="AY210" s="227" t="s">
        <v>121</v>
      </c>
    </row>
    <row r="211" spans="2:65" s="1" customFormat="1" ht="22.5" customHeight="1" x14ac:dyDescent="0.3">
      <c r="B211" s="34"/>
      <c r="C211" s="181" t="s">
        <v>196</v>
      </c>
      <c r="D211" s="181" t="s">
        <v>123</v>
      </c>
      <c r="E211" s="182" t="s">
        <v>197</v>
      </c>
      <c r="F211" s="183" t="s">
        <v>198</v>
      </c>
      <c r="G211" s="184" t="s">
        <v>199</v>
      </c>
      <c r="H211" s="185">
        <v>113.322</v>
      </c>
      <c r="I211" s="186"/>
      <c r="J211" s="187">
        <f>ROUND(I211*H211,2)</f>
        <v>0</v>
      </c>
      <c r="K211" s="183" t="s">
        <v>127</v>
      </c>
      <c r="L211" s="54"/>
      <c r="M211" s="188" t="s">
        <v>20</v>
      </c>
      <c r="N211" s="189" t="s">
        <v>46</v>
      </c>
      <c r="O211" s="35"/>
      <c r="P211" s="190">
        <f>O211*H211</f>
        <v>0</v>
      </c>
      <c r="Q211" s="190">
        <v>0</v>
      </c>
      <c r="R211" s="190">
        <f>Q211*H211</f>
        <v>0</v>
      </c>
      <c r="S211" s="190">
        <v>0</v>
      </c>
      <c r="T211" s="191">
        <f>S211*H211</f>
        <v>0</v>
      </c>
      <c r="AR211" s="17" t="s">
        <v>128</v>
      </c>
      <c r="AT211" s="17" t="s">
        <v>123</v>
      </c>
      <c r="AU211" s="17" t="s">
        <v>83</v>
      </c>
      <c r="AY211" s="17" t="s">
        <v>121</v>
      </c>
      <c r="BE211" s="192">
        <f>IF(N211="základní",J211,0)</f>
        <v>0</v>
      </c>
      <c r="BF211" s="192">
        <f>IF(N211="snížená",J211,0)</f>
        <v>0</v>
      </c>
      <c r="BG211" s="192">
        <f>IF(N211="zákl. přenesená",J211,0)</f>
        <v>0</v>
      </c>
      <c r="BH211" s="192">
        <f>IF(N211="sníž. přenesená",J211,0)</f>
        <v>0</v>
      </c>
      <c r="BI211" s="192">
        <f>IF(N211="nulová",J211,0)</f>
        <v>0</v>
      </c>
      <c r="BJ211" s="17" t="s">
        <v>22</v>
      </c>
      <c r="BK211" s="192">
        <f>ROUND(I211*H211,2)</f>
        <v>0</v>
      </c>
      <c r="BL211" s="17" t="s">
        <v>128</v>
      </c>
      <c r="BM211" s="17" t="s">
        <v>200</v>
      </c>
    </row>
    <row r="212" spans="2:65" s="11" customFormat="1" x14ac:dyDescent="0.3">
      <c r="B212" s="193"/>
      <c r="C212" s="194"/>
      <c r="D212" s="195" t="s">
        <v>130</v>
      </c>
      <c r="E212" s="196" t="s">
        <v>20</v>
      </c>
      <c r="F212" s="197" t="s">
        <v>167</v>
      </c>
      <c r="G212" s="194"/>
      <c r="H212" s="198">
        <v>19.95</v>
      </c>
      <c r="I212" s="199"/>
      <c r="J212" s="194"/>
      <c r="K212" s="194"/>
      <c r="L212" s="200"/>
      <c r="M212" s="201"/>
      <c r="N212" s="202"/>
      <c r="O212" s="202"/>
      <c r="P212" s="202"/>
      <c r="Q212" s="202"/>
      <c r="R212" s="202"/>
      <c r="S212" s="202"/>
      <c r="T212" s="203"/>
      <c r="AT212" s="204" t="s">
        <v>130</v>
      </c>
      <c r="AU212" s="204" t="s">
        <v>83</v>
      </c>
      <c r="AV212" s="11" t="s">
        <v>83</v>
      </c>
      <c r="AW212" s="11" t="s">
        <v>39</v>
      </c>
      <c r="AX212" s="11" t="s">
        <v>75</v>
      </c>
      <c r="AY212" s="204" t="s">
        <v>121</v>
      </c>
    </row>
    <row r="213" spans="2:65" s="12" customFormat="1" x14ac:dyDescent="0.3">
      <c r="B213" s="205"/>
      <c r="C213" s="206"/>
      <c r="D213" s="195" t="s">
        <v>130</v>
      </c>
      <c r="E213" s="207" t="s">
        <v>20</v>
      </c>
      <c r="F213" s="208" t="s">
        <v>144</v>
      </c>
      <c r="G213" s="206"/>
      <c r="H213" s="209">
        <v>19.95</v>
      </c>
      <c r="I213" s="210"/>
      <c r="J213" s="206"/>
      <c r="K213" s="206"/>
      <c r="L213" s="211"/>
      <c r="M213" s="212"/>
      <c r="N213" s="213"/>
      <c r="O213" s="213"/>
      <c r="P213" s="213"/>
      <c r="Q213" s="213"/>
      <c r="R213" s="213"/>
      <c r="S213" s="213"/>
      <c r="T213" s="214"/>
      <c r="AT213" s="215" t="s">
        <v>130</v>
      </c>
      <c r="AU213" s="215" t="s">
        <v>83</v>
      </c>
      <c r="AV213" s="12" t="s">
        <v>133</v>
      </c>
      <c r="AW213" s="12" t="s">
        <v>39</v>
      </c>
      <c r="AX213" s="12" t="s">
        <v>75</v>
      </c>
      <c r="AY213" s="215" t="s">
        <v>121</v>
      </c>
    </row>
    <row r="214" spans="2:65" s="11" customFormat="1" x14ac:dyDescent="0.3">
      <c r="B214" s="193"/>
      <c r="C214" s="194"/>
      <c r="D214" s="195" t="s">
        <v>130</v>
      </c>
      <c r="E214" s="196" t="s">
        <v>20</v>
      </c>
      <c r="F214" s="197" t="s">
        <v>168</v>
      </c>
      <c r="G214" s="194"/>
      <c r="H214" s="198">
        <v>15.435</v>
      </c>
      <c r="I214" s="199"/>
      <c r="J214" s="194"/>
      <c r="K214" s="194"/>
      <c r="L214" s="200"/>
      <c r="M214" s="201"/>
      <c r="N214" s="202"/>
      <c r="O214" s="202"/>
      <c r="P214" s="202"/>
      <c r="Q214" s="202"/>
      <c r="R214" s="202"/>
      <c r="S214" s="202"/>
      <c r="T214" s="203"/>
      <c r="AT214" s="204" t="s">
        <v>130</v>
      </c>
      <c r="AU214" s="204" t="s">
        <v>83</v>
      </c>
      <c r="AV214" s="11" t="s">
        <v>83</v>
      </c>
      <c r="AW214" s="11" t="s">
        <v>39</v>
      </c>
      <c r="AX214" s="11" t="s">
        <v>75</v>
      </c>
      <c r="AY214" s="204" t="s">
        <v>121</v>
      </c>
    </row>
    <row r="215" spans="2:65" s="12" customFormat="1" x14ac:dyDescent="0.3">
      <c r="B215" s="205"/>
      <c r="C215" s="206"/>
      <c r="D215" s="195" t="s">
        <v>130</v>
      </c>
      <c r="E215" s="207" t="s">
        <v>20</v>
      </c>
      <c r="F215" s="208" t="s">
        <v>169</v>
      </c>
      <c r="G215" s="206"/>
      <c r="H215" s="209">
        <v>15.435</v>
      </c>
      <c r="I215" s="210"/>
      <c r="J215" s="206"/>
      <c r="K215" s="206"/>
      <c r="L215" s="211"/>
      <c r="M215" s="212"/>
      <c r="N215" s="213"/>
      <c r="O215" s="213"/>
      <c r="P215" s="213"/>
      <c r="Q215" s="213"/>
      <c r="R215" s="213"/>
      <c r="S215" s="213"/>
      <c r="T215" s="214"/>
      <c r="AT215" s="215" t="s">
        <v>130</v>
      </c>
      <c r="AU215" s="215" t="s">
        <v>83</v>
      </c>
      <c r="AV215" s="12" t="s">
        <v>133</v>
      </c>
      <c r="AW215" s="12" t="s">
        <v>39</v>
      </c>
      <c r="AX215" s="12" t="s">
        <v>75</v>
      </c>
      <c r="AY215" s="215" t="s">
        <v>121</v>
      </c>
    </row>
    <row r="216" spans="2:65" s="11" customFormat="1" x14ac:dyDescent="0.3">
      <c r="B216" s="193"/>
      <c r="C216" s="194"/>
      <c r="D216" s="195" t="s">
        <v>130</v>
      </c>
      <c r="E216" s="196" t="s">
        <v>20</v>
      </c>
      <c r="F216" s="197" t="s">
        <v>170</v>
      </c>
      <c r="G216" s="194"/>
      <c r="H216" s="198">
        <v>6.6150000000000002</v>
      </c>
      <c r="I216" s="199"/>
      <c r="J216" s="194"/>
      <c r="K216" s="194"/>
      <c r="L216" s="200"/>
      <c r="M216" s="201"/>
      <c r="N216" s="202"/>
      <c r="O216" s="202"/>
      <c r="P216" s="202"/>
      <c r="Q216" s="202"/>
      <c r="R216" s="202"/>
      <c r="S216" s="202"/>
      <c r="T216" s="203"/>
      <c r="AT216" s="204" t="s">
        <v>130</v>
      </c>
      <c r="AU216" s="204" t="s">
        <v>83</v>
      </c>
      <c r="AV216" s="11" t="s">
        <v>83</v>
      </c>
      <c r="AW216" s="11" t="s">
        <v>39</v>
      </c>
      <c r="AX216" s="11" t="s">
        <v>75</v>
      </c>
      <c r="AY216" s="204" t="s">
        <v>121</v>
      </c>
    </row>
    <row r="217" spans="2:65" s="12" customFormat="1" x14ac:dyDescent="0.3">
      <c r="B217" s="205"/>
      <c r="C217" s="206"/>
      <c r="D217" s="195" t="s">
        <v>130</v>
      </c>
      <c r="E217" s="207" t="s">
        <v>20</v>
      </c>
      <c r="F217" s="208" t="s">
        <v>146</v>
      </c>
      <c r="G217" s="206"/>
      <c r="H217" s="209">
        <v>6.6150000000000002</v>
      </c>
      <c r="I217" s="210"/>
      <c r="J217" s="206"/>
      <c r="K217" s="206"/>
      <c r="L217" s="211"/>
      <c r="M217" s="212"/>
      <c r="N217" s="213"/>
      <c r="O217" s="213"/>
      <c r="P217" s="213"/>
      <c r="Q217" s="213"/>
      <c r="R217" s="213"/>
      <c r="S217" s="213"/>
      <c r="T217" s="214"/>
      <c r="AT217" s="215" t="s">
        <v>130</v>
      </c>
      <c r="AU217" s="215" t="s">
        <v>83</v>
      </c>
      <c r="AV217" s="12" t="s">
        <v>133</v>
      </c>
      <c r="AW217" s="12" t="s">
        <v>39</v>
      </c>
      <c r="AX217" s="12" t="s">
        <v>75</v>
      </c>
      <c r="AY217" s="215" t="s">
        <v>121</v>
      </c>
    </row>
    <row r="218" spans="2:65" s="11" customFormat="1" x14ac:dyDescent="0.3">
      <c r="B218" s="193"/>
      <c r="C218" s="194"/>
      <c r="D218" s="195" t="s">
        <v>130</v>
      </c>
      <c r="E218" s="196" t="s">
        <v>20</v>
      </c>
      <c r="F218" s="197" t="s">
        <v>171</v>
      </c>
      <c r="G218" s="194"/>
      <c r="H218" s="198">
        <v>1.71</v>
      </c>
      <c r="I218" s="199"/>
      <c r="J218" s="194"/>
      <c r="K218" s="194"/>
      <c r="L218" s="200"/>
      <c r="M218" s="201"/>
      <c r="N218" s="202"/>
      <c r="O218" s="202"/>
      <c r="P218" s="202"/>
      <c r="Q218" s="202"/>
      <c r="R218" s="202"/>
      <c r="S218" s="202"/>
      <c r="T218" s="203"/>
      <c r="AT218" s="204" t="s">
        <v>130</v>
      </c>
      <c r="AU218" s="204" t="s">
        <v>83</v>
      </c>
      <c r="AV218" s="11" t="s">
        <v>83</v>
      </c>
      <c r="AW218" s="11" t="s">
        <v>39</v>
      </c>
      <c r="AX218" s="11" t="s">
        <v>75</v>
      </c>
      <c r="AY218" s="204" t="s">
        <v>121</v>
      </c>
    </row>
    <row r="219" spans="2:65" s="12" customFormat="1" x14ac:dyDescent="0.3">
      <c r="B219" s="205"/>
      <c r="C219" s="206"/>
      <c r="D219" s="195" t="s">
        <v>130</v>
      </c>
      <c r="E219" s="207" t="s">
        <v>20</v>
      </c>
      <c r="F219" s="208" t="s">
        <v>172</v>
      </c>
      <c r="G219" s="206"/>
      <c r="H219" s="209">
        <v>1.71</v>
      </c>
      <c r="I219" s="210"/>
      <c r="J219" s="206"/>
      <c r="K219" s="206"/>
      <c r="L219" s="211"/>
      <c r="M219" s="212"/>
      <c r="N219" s="213"/>
      <c r="O219" s="213"/>
      <c r="P219" s="213"/>
      <c r="Q219" s="213"/>
      <c r="R219" s="213"/>
      <c r="S219" s="213"/>
      <c r="T219" s="214"/>
      <c r="AT219" s="215" t="s">
        <v>130</v>
      </c>
      <c r="AU219" s="215" t="s">
        <v>83</v>
      </c>
      <c r="AV219" s="12" t="s">
        <v>133</v>
      </c>
      <c r="AW219" s="12" t="s">
        <v>39</v>
      </c>
      <c r="AX219" s="12" t="s">
        <v>75</v>
      </c>
      <c r="AY219" s="215" t="s">
        <v>121</v>
      </c>
    </row>
    <row r="220" spans="2:65" s="11" customFormat="1" x14ac:dyDescent="0.3">
      <c r="B220" s="193"/>
      <c r="C220" s="194"/>
      <c r="D220" s="195" t="s">
        <v>130</v>
      </c>
      <c r="E220" s="196" t="s">
        <v>20</v>
      </c>
      <c r="F220" s="197" t="s">
        <v>173</v>
      </c>
      <c r="G220" s="194"/>
      <c r="H220" s="198">
        <v>7.6</v>
      </c>
      <c r="I220" s="199"/>
      <c r="J220" s="194"/>
      <c r="K220" s="194"/>
      <c r="L220" s="200"/>
      <c r="M220" s="201"/>
      <c r="N220" s="202"/>
      <c r="O220" s="202"/>
      <c r="P220" s="202"/>
      <c r="Q220" s="202"/>
      <c r="R220" s="202"/>
      <c r="S220" s="202"/>
      <c r="T220" s="203"/>
      <c r="AT220" s="204" t="s">
        <v>130</v>
      </c>
      <c r="AU220" s="204" t="s">
        <v>83</v>
      </c>
      <c r="AV220" s="11" t="s">
        <v>83</v>
      </c>
      <c r="AW220" s="11" t="s">
        <v>39</v>
      </c>
      <c r="AX220" s="11" t="s">
        <v>75</v>
      </c>
      <c r="AY220" s="204" t="s">
        <v>121</v>
      </c>
    </row>
    <row r="221" spans="2:65" s="12" customFormat="1" x14ac:dyDescent="0.3">
      <c r="B221" s="205"/>
      <c r="C221" s="206"/>
      <c r="D221" s="195" t="s">
        <v>130</v>
      </c>
      <c r="E221" s="207" t="s">
        <v>20</v>
      </c>
      <c r="F221" s="208" t="s">
        <v>174</v>
      </c>
      <c r="G221" s="206"/>
      <c r="H221" s="209">
        <v>7.6</v>
      </c>
      <c r="I221" s="210"/>
      <c r="J221" s="206"/>
      <c r="K221" s="206"/>
      <c r="L221" s="211"/>
      <c r="M221" s="212"/>
      <c r="N221" s="213"/>
      <c r="O221" s="213"/>
      <c r="P221" s="213"/>
      <c r="Q221" s="213"/>
      <c r="R221" s="213"/>
      <c r="S221" s="213"/>
      <c r="T221" s="214"/>
      <c r="AT221" s="215" t="s">
        <v>130</v>
      </c>
      <c r="AU221" s="215" t="s">
        <v>83</v>
      </c>
      <c r="AV221" s="12" t="s">
        <v>133</v>
      </c>
      <c r="AW221" s="12" t="s">
        <v>39</v>
      </c>
      <c r="AX221" s="12" t="s">
        <v>75</v>
      </c>
      <c r="AY221" s="215" t="s">
        <v>121</v>
      </c>
    </row>
    <row r="222" spans="2:65" s="11" customFormat="1" x14ac:dyDescent="0.3">
      <c r="B222" s="193"/>
      <c r="C222" s="194"/>
      <c r="D222" s="195" t="s">
        <v>130</v>
      </c>
      <c r="E222" s="196" t="s">
        <v>20</v>
      </c>
      <c r="F222" s="197" t="s">
        <v>175</v>
      </c>
      <c r="G222" s="194"/>
      <c r="H222" s="198">
        <v>9.9450000000000003</v>
      </c>
      <c r="I222" s="199"/>
      <c r="J222" s="194"/>
      <c r="K222" s="194"/>
      <c r="L222" s="200"/>
      <c r="M222" s="201"/>
      <c r="N222" s="202"/>
      <c r="O222" s="202"/>
      <c r="P222" s="202"/>
      <c r="Q222" s="202"/>
      <c r="R222" s="202"/>
      <c r="S222" s="202"/>
      <c r="T222" s="203"/>
      <c r="AT222" s="204" t="s">
        <v>130</v>
      </c>
      <c r="AU222" s="204" t="s">
        <v>83</v>
      </c>
      <c r="AV222" s="11" t="s">
        <v>83</v>
      </c>
      <c r="AW222" s="11" t="s">
        <v>39</v>
      </c>
      <c r="AX222" s="11" t="s">
        <v>75</v>
      </c>
      <c r="AY222" s="204" t="s">
        <v>121</v>
      </c>
    </row>
    <row r="223" spans="2:65" s="12" customFormat="1" x14ac:dyDescent="0.3">
      <c r="B223" s="205"/>
      <c r="C223" s="206"/>
      <c r="D223" s="195" t="s">
        <v>130</v>
      </c>
      <c r="E223" s="207" t="s">
        <v>20</v>
      </c>
      <c r="F223" s="208" t="s">
        <v>151</v>
      </c>
      <c r="G223" s="206"/>
      <c r="H223" s="209">
        <v>9.9450000000000003</v>
      </c>
      <c r="I223" s="210"/>
      <c r="J223" s="206"/>
      <c r="K223" s="206"/>
      <c r="L223" s="211"/>
      <c r="M223" s="212"/>
      <c r="N223" s="213"/>
      <c r="O223" s="213"/>
      <c r="P223" s="213"/>
      <c r="Q223" s="213"/>
      <c r="R223" s="213"/>
      <c r="S223" s="213"/>
      <c r="T223" s="214"/>
      <c r="AT223" s="215" t="s">
        <v>130</v>
      </c>
      <c r="AU223" s="215" t="s">
        <v>83</v>
      </c>
      <c r="AV223" s="12" t="s">
        <v>133</v>
      </c>
      <c r="AW223" s="12" t="s">
        <v>39</v>
      </c>
      <c r="AX223" s="12" t="s">
        <v>75</v>
      </c>
      <c r="AY223" s="215" t="s">
        <v>121</v>
      </c>
    </row>
    <row r="224" spans="2:65" s="13" customFormat="1" x14ac:dyDescent="0.3">
      <c r="B224" s="216"/>
      <c r="C224" s="217"/>
      <c r="D224" s="195" t="s">
        <v>130</v>
      </c>
      <c r="E224" s="228" t="s">
        <v>20</v>
      </c>
      <c r="F224" s="229" t="s">
        <v>134</v>
      </c>
      <c r="G224" s="217"/>
      <c r="H224" s="230">
        <v>61.255000000000003</v>
      </c>
      <c r="I224" s="222"/>
      <c r="J224" s="217"/>
      <c r="K224" s="217"/>
      <c r="L224" s="223"/>
      <c r="M224" s="224"/>
      <c r="N224" s="225"/>
      <c r="O224" s="225"/>
      <c r="P224" s="225"/>
      <c r="Q224" s="225"/>
      <c r="R224" s="225"/>
      <c r="S224" s="225"/>
      <c r="T224" s="226"/>
      <c r="AT224" s="227" t="s">
        <v>130</v>
      </c>
      <c r="AU224" s="227" t="s">
        <v>83</v>
      </c>
      <c r="AV224" s="13" t="s">
        <v>128</v>
      </c>
      <c r="AW224" s="13" t="s">
        <v>39</v>
      </c>
      <c r="AX224" s="13" t="s">
        <v>22</v>
      </c>
      <c r="AY224" s="227" t="s">
        <v>121</v>
      </c>
    </row>
    <row r="225" spans="2:65" s="11" customFormat="1" x14ac:dyDescent="0.3">
      <c r="B225" s="193"/>
      <c r="C225" s="194"/>
      <c r="D225" s="218" t="s">
        <v>130</v>
      </c>
      <c r="E225" s="194"/>
      <c r="F225" s="231" t="s">
        <v>201</v>
      </c>
      <c r="G225" s="194"/>
      <c r="H225" s="232">
        <v>113.322</v>
      </c>
      <c r="I225" s="199"/>
      <c r="J225" s="194"/>
      <c r="K225" s="194"/>
      <c r="L225" s="200"/>
      <c r="M225" s="201"/>
      <c r="N225" s="202"/>
      <c r="O225" s="202"/>
      <c r="P225" s="202"/>
      <c r="Q225" s="202"/>
      <c r="R225" s="202"/>
      <c r="S225" s="202"/>
      <c r="T225" s="203"/>
      <c r="AT225" s="204" t="s">
        <v>130</v>
      </c>
      <c r="AU225" s="204" t="s">
        <v>83</v>
      </c>
      <c r="AV225" s="11" t="s">
        <v>83</v>
      </c>
      <c r="AW225" s="11" t="s">
        <v>4</v>
      </c>
      <c r="AX225" s="11" t="s">
        <v>22</v>
      </c>
      <c r="AY225" s="204" t="s">
        <v>121</v>
      </c>
    </row>
    <row r="226" spans="2:65" s="1" customFormat="1" ht="22.5" customHeight="1" x14ac:dyDescent="0.3">
      <c r="B226" s="34"/>
      <c r="C226" s="181" t="s">
        <v>202</v>
      </c>
      <c r="D226" s="181" t="s">
        <v>123</v>
      </c>
      <c r="E226" s="182" t="s">
        <v>203</v>
      </c>
      <c r="F226" s="183" t="s">
        <v>204</v>
      </c>
      <c r="G226" s="184" t="s">
        <v>126</v>
      </c>
      <c r="H226" s="185">
        <v>24.5</v>
      </c>
      <c r="I226" s="186"/>
      <c r="J226" s="187">
        <f>ROUND(I226*H226,2)</f>
        <v>0</v>
      </c>
      <c r="K226" s="183" t="s">
        <v>127</v>
      </c>
      <c r="L226" s="54"/>
      <c r="M226" s="188" t="s">
        <v>20</v>
      </c>
      <c r="N226" s="189" t="s">
        <v>46</v>
      </c>
      <c r="O226" s="35"/>
      <c r="P226" s="190">
        <f>O226*H226</f>
        <v>0</v>
      </c>
      <c r="Q226" s="190">
        <v>0</v>
      </c>
      <c r="R226" s="190">
        <f>Q226*H226</f>
        <v>0</v>
      </c>
      <c r="S226" s="190">
        <v>0</v>
      </c>
      <c r="T226" s="191">
        <f>S226*H226</f>
        <v>0</v>
      </c>
      <c r="AR226" s="17" t="s">
        <v>128</v>
      </c>
      <c r="AT226" s="17" t="s">
        <v>123</v>
      </c>
      <c r="AU226" s="17" t="s">
        <v>83</v>
      </c>
      <c r="AY226" s="17" t="s">
        <v>121</v>
      </c>
      <c r="BE226" s="192">
        <f>IF(N226="základní",J226,0)</f>
        <v>0</v>
      </c>
      <c r="BF226" s="192">
        <f>IF(N226="snížená",J226,0)</f>
        <v>0</v>
      </c>
      <c r="BG226" s="192">
        <f>IF(N226="zákl. přenesená",J226,0)</f>
        <v>0</v>
      </c>
      <c r="BH226" s="192">
        <f>IF(N226="sníž. přenesená",J226,0)</f>
        <v>0</v>
      </c>
      <c r="BI226" s="192">
        <f>IF(N226="nulová",J226,0)</f>
        <v>0</v>
      </c>
      <c r="BJ226" s="17" t="s">
        <v>22</v>
      </c>
      <c r="BK226" s="192">
        <f>ROUND(I226*H226,2)</f>
        <v>0</v>
      </c>
      <c r="BL226" s="17" t="s">
        <v>128</v>
      </c>
      <c r="BM226" s="17" t="s">
        <v>205</v>
      </c>
    </row>
    <row r="227" spans="2:65" s="11" customFormat="1" x14ac:dyDescent="0.3">
      <c r="B227" s="193"/>
      <c r="C227" s="194"/>
      <c r="D227" s="195" t="s">
        <v>130</v>
      </c>
      <c r="E227" s="196" t="s">
        <v>20</v>
      </c>
      <c r="F227" s="197" t="s">
        <v>206</v>
      </c>
      <c r="G227" s="194"/>
      <c r="H227" s="198">
        <v>20</v>
      </c>
      <c r="I227" s="199"/>
      <c r="J227" s="194"/>
      <c r="K227" s="194"/>
      <c r="L227" s="200"/>
      <c r="M227" s="201"/>
      <c r="N227" s="202"/>
      <c r="O227" s="202"/>
      <c r="P227" s="202"/>
      <c r="Q227" s="202"/>
      <c r="R227" s="202"/>
      <c r="S227" s="202"/>
      <c r="T227" s="203"/>
      <c r="AT227" s="204" t="s">
        <v>130</v>
      </c>
      <c r="AU227" s="204" t="s">
        <v>83</v>
      </c>
      <c r="AV227" s="11" t="s">
        <v>83</v>
      </c>
      <c r="AW227" s="11" t="s">
        <v>39</v>
      </c>
      <c r="AX227" s="11" t="s">
        <v>75</v>
      </c>
      <c r="AY227" s="204" t="s">
        <v>121</v>
      </c>
    </row>
    <row r="228" spans="2:65" s="12" customFormat="1" x14ac:dyDescent="0.3">
      <c r="B228" s="205"/>
      <c r="C228" s="206"/>
      <c r="D228" s="195" t="s">
        <v>130</v>
      </c>
      <c r="E228" s="207" t="s">
        <v>20</v>
      </c>
      <c r="F228" s="208" t="s">
        <v>174</v>
      </c>
      <c r="G228" s="206"/>
      <c r="H228" s="209">
        <v>20</v>
      </c>
      <c r="I228" s="210"/>
      <c r="J228" s="206"/>
      <c r="K228" s="206"/>
      <c r="L228" s="211"/>
      <c r="M228" s="212"/>
      <c r="N228" s="213"/>
      <c r="O228" s="213"/>
      <c r="P228" s="213"/>
      <c r="Q228" s="213"/>
      <c r="R228" s="213"/>
      <c r="S228" s="213"/>
      <c r="T228" s="214"/>
      <c r="AT228" s="215" t="s">
        <v>130</v>
      </c>
      <c r="AU228" s="215" t="s">
        <v>83</v>
      </c>
      <c r="AV228" s="12" t="s">
        <v>133</v>
      </c>
      <c r="AW228" s="12" t="s">
        <v>39</v>
      </c>
      <c r="AX228" s="12" t="s">
        <v>75</v>
      </c>
      <c r="AY228" s="215" t="s">
        <v>121</v>
      </c>
    </row>
    <row r="229" spans="2:65" s="11" customFormat="1" x14ac:dyDescent="0.3">
      <c r="B229" s="193"/>
      <c r="C229" s="194"/>
      <c r="D229" s="195" t="s">
        <v>130</v>
      </c>
      <c r="E229" s="196" t="s">
        <v>20</v>
      </c>
      <c r="F229" s="197" t="s">
        <v>207</v>
      </c>
      <c r="G229" s="194"/>
      <c r="H229" s="198">
        <v>4.5</v>
      </c>
      <c r="I229" s="199"/>
      <c r="J229" s="194"/>
      <c r="K229" s="194"/>
      <c r="L229" s="200"/>
      <c r="M229" s="201"/>
      <c r="N229" s="202"/>
      <c r="O229" s="202"/>
      <c r="P229" s="202"/>
      <c r="Q229" s="202"/>
      <c r="R229" s="202"/>
      <c r="S229" s="202"/>
      <c r="T229" s="203"/>
      <c r="AT229" s="204" t="s">
        <v>130</v>
      </c>
      <c r="AU229" s="204" t="s">
        <v>83</v>
      </c>
      <c r="AV229" s="11" t="s">
        <v>83</v>
      </c>
      <c r="AW229" s="11" t="s">
        <v>39</v>
      </c>
      <c r="AX229" s="11" t="s">
        <v>75</v>
      </c>
      <c r="AY229" s="204" t="s">
        <v>121</v>
      </c>
    </row>
    <row r="230" spans="2:65" s="12" customFormat="1" x14ac:dyDescent="0.3">
      <c r="B230" s="205"/>
      <c r="C230" s="206"/>
      <c r="D230" s="195" t="s">
        <v>130</v>
      </c>
      <c r="E230" s="207" t="s">
        <v>20</v>
      </c>
      <c r="F230" s="208" t="s">
        <v>172</v>
      </c>
      <c r="G230" s="206"/>
      <c r="H230" s="209">
        <v>4.5</v>
      </c>
      <c r="I230" s="210"/>
      <c r="J230" s="206"/>
      <c r="K230" s="206"/>
      <c r="L230" s="211"/>
      <c r="M230" s="212"/>
      <c r="N230" s="213"/>
      <c r="O230" s="213"/>
      <c r="P230" s="213"/>
      <c r="Q230" s="213"/>
      <c r="R230" s="213"/>
      <c r="S230" s="213"/>
      <c r="T230" s="214"/>
      <c r="AT230" s="215" t="s">
        <v>130</v>
      </c>
      <c r="AU230" s="215" t="s">
        <v>83</v>
      </c>
      <c r="AV230" s="12" t="s">
        <v>133</v>
      </c>
      <c r="AW230" s="12" t="s">
        <v>39</v>
      </c>
      <c r="AX230" s="12" t="s">
        <v>75</v>
      </c>
      <c r="AY230" s="215" t="s">
        <v>121</v>
      </c>
    </row>
    <row r="231" spans="2:65" s="13" customFormat="1" x14ac:dyDescent="0.3">
      <c r="B231" s="216"/>
      <c r="C231" s="217"/>
      <c r="D231" s="218" t="s">
        <v>130</v>
      </c>
      <c r="E231" s="219" t="s">
        <v>20</v>
      </c>
      <c r="F231" s="220" t="s">
        <v>134</v>
      </c>
      <c r="G231" s="217"/>
      <c r="H231" s="221">
        <v>24.5</v>
      </c>
      <c r="I231" s="222"/>
      <c r="J231" s="217"/>
      <c r="K231" s="217"/>
      <c r="L231" s="223"/>
      <c r="M231" s="224"/>
      <c r="N231" s="225"/>
      <c r="O231" s="225"/>
      <c r="P231" s="225"/>
      <c r="Q231" s="225"/>
      <c r="R231" s="225"/>
      <c r="S231" s="225"/>
      <c r="T231" s="226"/>
      <c r="AT231" s="227" t="s">
        <v>130</v>
      </c>
      <c r="AU231" s="227" t="s">
        <v>83</v>
      </c>
      <c r="AV231" s="13" t="s">
        <v>128</v>
      </c>
      <c r="AW231" s="13" t="s">
        <v>39</v>
      </c>
      <c r="AX231" s="13" t="s">
        <v>22</v>
      </c>
      <c r="AY231" s="227" t="s">
        <v>121</v>
      </c>
    </row>
    <row r="232" spans="2:65" s="1" customFormat="1" ht="22.5" customHeight="1" x14ac:dyDescent="0.3">
      <c r="B232" s="34"/>
      <c r="C232" s="181" t="s">
        <v>8</v>
      </c>
      <c r="D232" s="181" t="s">
        <v>123</v>
      </c>
      <c r="E232" s="182" t="s">
        <v>208</v>
      </c>
      <c r="F232" s="183" t="s">
        <v>209</v>
      </c>
      <c r="G232" s="184" t="s">
        <v>126</v>
      </c>
      <c r="H232" s="185">
        <v>78.3</v>
      </c>
      <c r="I232" s="186"/>
      <c r="J232" s="187">
        <f>ROUND(I232*H232,2)</f>
        <v>0</v>
      </c>
      <c r="K232" s="183" t="s">
        <v>127</v>
      </c>
      <c r="L232" s="54"/>
      <c r="M232" s="188" t="s">
        <v>20</v>
      </c>
      <c r="N232" s="189" t="s">
        <v>46</v>
      </c>
      <c r="O232" s="35"/>
      <c r="P232" s="190">
        <f>O232*H232</f>
        <v>0</v>
      </c>
      <c r="Q232" s="190">
        <v>0</v>
      </c>
      <c r="R232" s="190">
        <f>Q232*H232</f>
        <v>0</v>
      </c>
      <c r="S232" s="190">
        <v>0</v>
      </c>
      <c r="T232" s="191">
        <f>S232*H232</f>
        <v>0</v>
      </c>
      <c r="AR232" s="17" t="s">
        <v>128</v>
      </c>
      <c r="AT232" s="17" t="s">
        <v>123</v>
      </c>
      <c r="AU232" s="17" t="s">
        <v>83</v>
      </c>
      <c r="AY232" s="17" t="s">
        <v>121</v>
      </c>
      <c r="BE232" s="192">
        <f>IF(N232="základní",J232,0)</f>
        <v>0</v>
      </c>
      <c r="BF232" s="192">
        <f>IF(N232="snížená",J232,0)</f>
        <v>0</v>
      </c>
      <c r="BG232" s="192">
        <f>IF(N232="zákl. přenesená",J232,0)</f>
        <v>0</v>
      </c>
      <c r="BH232" s="192">
        <f>IF(N232="sníž. přenesená",J232,0)</f>
        <v>0</v>
      </c>
      <c r="BI232" s="192">
        <f>IF(N232="nulová",J232,0)</f>
        <v>0</v>
      </c>
      <c r="BJ232" s="17" t="s">
        <v>22</v>
      </c>
      <c r="BK232" s="192">
        <f>ROUND(I232*H232,2)</f>
        <v>0</v>
      </c>
      <c r="BL232" s="17" t="s">
        <v>128</v>
      </c>
      <c r="BM232" s="17" t="s">
        <v>210</v>
      </c>
    </row>
    <row r="233" spans="2:65" s="11" customFormat="1" x14ac:dyDescent="0.3">
      <c r="B233" s="193"/>
      <c r="C233" s="194"/>
      <c r="D233" s="195" t="s">
        <v>130</v>
      </c>
      <c r="E233" s="196" t="s">
        <v>20</v>
      </c>
      <c r="F233" s="197" t="s">
        <v>143</v>
      </c>
      <c r="G233" s="194"/>
      <c r="H233" s="198">
        <v>21</v>
      </c>
      <c r="I233" s="199"/>
      <c r="J233" s="194"/>
      <c r="K233" s="194"/>
      <c r="L233" s="200"/>
      <c r="M233" s="201"/>
      <c r="N233" s="202"/>
      <c r="O233" s="202"/>
      <c r="P233" s="202"/>
      <c r="Q233" s="202"/>
      <c r="R233" s="202"/>
      <c r="S233" s="202"/>
      <c r="T233" s="203"/>
      <c r="AT233" s="204" t="s">
        <v>130</v>
      </c>
      <c r="AU233" s="204" t="s">
        <v>83</v>
      </c>
      <c r="AV233" s="11" t="s">
        <v>83</v>
      </c>
      <c r="AW233" s="11" t="s">
        <v>39</v>
      </c>
      <c r="AX233" s="11" t="s">
        <v>75</v>
      </c>
      <c r="AY233" s="204" t="s">
        <v>121</v>
      </c>
    </row>
    <row r="234" spans="2:65" s="12" customFormat="1" x14ac:dyDescent="0.3">
      <c r="B234" s="205"/>
      <c r="C234" s="206"/>
      <c r="D234" s="195" t="s">
        <v>130</v>
      </c>
      <c r="E234" s="207" t="s">
        <v>20</v>
      </c>
      <c r="F234" s="208" t="s">
        <v>144</v>
      </c>
      <c r="G234" s="206"/>
      <c r="H234" s="209">
        <v>21</v>
      </c>
      <c r="I234" s="210"/>
      <c r="J234" s="206"/>
      <c r="K234" s="206"/>
      <c r="L234" s="211"/>
      <c r="M234" s="212"/>
      <c r="N234" s="213"/>
      <c r="O234" s="213"/>
      <c r="P234" s="213"/>
      <c r="Q234" s="213"/>
      <c r="R234" s="213"/>
      <c r="S234" s="213"/>
      <c r="T234" s="214"/>
      <c r="AT234" s="215" t="s">
        <v>130</v>
      </c>
      <c r="AU234" s="215" t="s">
        <v>83</v>
      </c>
      <c r="AV234" s="12" t="s">
        <v>133</v>
      </c>
      <c r="AW234" s="12" t="s">
        <v>39</v>
      </c>
      <c r="AX234" s="12" t="s">
        <v>75</v>
      </c>
      <c r="AY234" s="215" t="s">
        <v>121</v>
      </c>
    </row>
    <row r="235" spans="2:65" s="11" customFormat="1" x14ac:dyDescent="0.3">
      <c r="B235" s="193"/>
      <c r="C235" s="194"/>
      <c r="D235" s="195" t="s">
        <v>130</v>
      </c>
      <c r="E235" s="196" t="s">
        <v>20</v>
      </c>
      <c r="F235" s="197" t="s">
        <v>211</v>
      </c>
      <c r="G235" s="194"/>
      <c r="H235" s="198">
        <v>31.5</v>
      </c>
      <c r="I235" s="199"/>
      <c r="J235" s="194"/>
      <c r="K235" s="194"/>
      <c r="L235" s="200"/>
      <c r="M235" s="201"/>
      <c r="N235" s="202"/>
      <c r="O235" s="202"/>
      <c r="P235" s="202"/>
      <c r="Q235" s="202"/>
      <c r="R235" s="202"/>
      <c r="S235" s="202"/>
      <c r="T235" s="203"/>
      <c r="AT235" s="204" t="s">
        <v>130</v>
      </c>
      <c r="AU235" s="204" t="s">
        <v>83</v>
      </c>
      <c r="AV235" s="11" t="s">
        <v>83</v>
      </c>
      <c r="AW235" s="11" t="s">
        <v>39</v>
      </c>
      <c r="AX235" s="11" t="s">
        <v>75</v>
      </c>
      <c r="AY235" s="204" t="s">
        <v>121</v>
      </c>
    </row>
    <row r="236" spans="2:65" s="12" customFormat="1" x14ac:dyDescent="0.3">
      <c r="B236" s="205"/>
      <c r="C236" s="206"/>
      <c r="D236" s="195" t="s">
        <v>130</v>
      </c>
      <c r="E236" s="207" t="s">
        <v>20</v>
      </c>
      <c r="F236" s="208" t="s">
        <v>169</v>
      </c>
      <c r="G236" s="206"/>
      <c r="H236" s="209">
        <v>31.5</v>
      </c>
      <c r="I236" s="210"/>
      <c r="J236" s="206"/>
      <c r="K236" s="206"/>
      <c r="L236" s="211"/>
      <c r="M236" s="212"/>
      <c r="N236" s="213"/>
      <c r="O236" s="213"/>
      <c r="P236" s="213"/>
      <c r="Q236" s="213"/>
      <c r="R236" s="213"/>
      <c r="S236" s="213"/>
      <c r="T236" s="214"/>
      <c r="AT236" s="215" t="s">
        <v>130</v>
      </c>
      <c r="AU236" s="215" t="s">
        <v>83</v>
      </c>
      <c r="AV236" s="12" t="s">
        <v>133</v>
      </c>
      <c r="AW236" s="12" t="s">
        <v>39</v>
      </c>
      <c r="AX236" s="12" t="s">
        <v>75</v>
      </c>
      <c r="AY236" s="215" t="s">
        <v>121</v>
      </c>
    </row>
    <row r="237" spans="2:65" s="11" customFormat="1" x14ac:dyDescent="0.3">
      <c r="B237" s="193"/>
      <c r="C237" s="194"/>
      <c r="D237" s="195" t="s">
        <v>130</v>
      </c>
      <c r="E237" s="196" t="s">
        <v>20</v>
      </c>
      <c r="F237" s="197" t="s">
        <v>145</v>
      </c>
      <c r="G237" s="194"/>
      <c r="H237" s="198">
        <v>10.5</v>
      </c>
      <c r="I237" s="199"/>
      <c r="J237" s="194"/>
      <c r="K237" s="194"/>
      <c r="L237" s="200"/>
      <c r="M237" s="201"/>
      <c r="N237" s="202"/>
      <c r="O237" s="202"/>
      <c r="P237" s="202"/>
      <c r="Q237" s="202"/>
      <c r="R237" s="202"/>
      <c r="S237" s="202"/>
      <c r="T237" s="203"/>
      <c r="AT237" s="204" t="s">
        <v>130</v>
      </c>
      <c r="AU237" s="204" t="s">
        <v>83</v>
      </c>
      <c r="AV237" s="11" t="s">
        <v>83</v>
      </c>
      <c r="AW237" s="11" t="s">
        <v>39</v>
      </c>
      <c r="AX237" s="11" t="s">
        <v>75</v>
      </c>
      <c r="AY237" s="204" t="s">
        <v>121</v>
      </c>
    </row>
    <row r="238" spans="2:65" s="12" customFormat="1" x14ac:dyDescent="0.3">
      <c r="B238" s="205"/>
      <c r="C238" s="206"/>
      <c r="D238" s="195" t="s">
        <v>130</v>
      </c>
      <c r="E238" s="207" t="s">
        <v>20</v>
      </c>
      <c r="F238" s="208" t="s">
        <v>146</v>
      </c>
      <c r="G238" s="206"/>
      <c r="H238" s="209">
        <v>10.5</v>
      </c>
      <c r="I238" s="210"/>
      <c r="J238" s="206"/>
      <c r="K238" s="206"/>
      <c r="L238" s="211"/>
      <c r="M238" s="212"/>
      <c r="N238" s="213"/>
      <c r="O238" s="213"/>
      <c r="P238" s="213"/>
      <c r="Q238" s="213"/>
      <c r="R238" s="213"/>
      <c r="S238" s="213"/>
      <c r="T238" s="214"/>
      <c r="AT238" s="215" t="s">
        <v>130</v>
      </c>
      <c r="AU238" s="215" t="s">
        <v>83</v>
      </c>
      <c r="AV238" s="12" t="s">
        <v>133</v>
      </c>
      <c r="AW238" s="12" t="s">
        <v>39</v>
      </c>
      <c r="AX238" s="12" t="s">
        <v>75</v>
      </c>
      <c r="AY238" s="215" t="s">
        <v>121</v>
      </c>
    </row>
    <row r="239" spans="2:65" s="11" customFormat="1" x14ac:dyDescent="0.3">
      <c r="B239" s="193"/>
      <c r="C239" s="194"/>
      <c r="D239" s="195" t="s">
        <v>130</v>
      </c>
      <c r="E239" s="196" t="s">
        <v>20</v>
      </c>
      <c r="F239" s="197" t="s">
        <v>150</v>
      </c>
      <c r="G239" s="194"/>
      <c r="H239" s="198">
        <v>15.3</v>
      </c>
      <c r="I239" s="199"/>
      <c r="J239" s="194"/>
      <c r="K239" s="194"/>
      <c r="L239" s="200"/>
      <c r="M239" s="201"/>
      <c r="N239" s="202"/>
      <c r="O239" s="202"/>
      <c r="P239" s="202"/>
      <c r="Q239" s="202"/>
      <c r="R239" s="202"/>
      <c r="S239" s="202"/>
      <c r="T239" s="203"/>
      <c r="AT239" s="204" t="s">
        <v>130</v>
      </c>
      <c r="AU239" s="204" t="s">
        <v>83</v>
      </c>
      <c r="AV239" s="11" t="s">
        <v>83</v>
      </c>
      <c r="AW239" s="11" t="s">
        <v>39</v>
      </c>
      <c r="AX239" s="11" t="s">
        <v>75</v>
      </c>
      <c r="AY239" s="204" t="s">
        <v>121</v>
      </c>
    </row>
    <row r="240" spans="2:65" s="12" customFormat="1" x14ac:dyDescent="0.3">
      <c r="B240" s="205"/>
      <c r="C240" s="206"/>
      <c r="D240" s="195" t="s">
        <v>130</v>
      </c>
      <c r="E240" s="207" t="s">
        <v>20</v>
      </c>
      <c r="F240" s="208" t="s">
        <v>151</v>
      </c>
      <c r="G240" s="206"/>
      <c r="H240" s="209">
        <v>15.3</v>
      </c>
      <c r="I240" s="210"/>
      <c r="J240" s="206"/>
      <c r="K240" s="206"/>
      <c r="L240" s="211"/>
      <c r="M240" s="212"/>
      <c r="N240" s="213"/>
      <c r="O240" s="213"/>
      <c r="P240" s="213"/>
      <c r="Q240" s="213"/>
      <c r="R240" s="213"/>
      <c r="S240" s="213"/>
      <c r="T240" s="214"/>
      <c r="AT240" s="215" t="s">
        <v>130</v>
      </c>
      <c r="AU240" s="215" t="s">
        <v>83</v>
      </c>
      <c r="AV240" s="12" t="s">
        <v>133</v>
      </c>
      <c r="AW240" s="12" t="s">
        <v>39</v>
      </c>
      <c r="AX240" s="12" t="s">
        <v>75</v>
      </c>
      <c r="AY240" s="215" t="s">
        <v>121</v>
      </c>
    </row>
    <row r="241" spans="2:65" s="13" customFormat="1" x14ac:dyDescent="0.3">
      <c r="B241" s="216"/>
      <c r="C241" s="217"/>
      <c r="D241" s="218" t="s">
        <v>130</v>
      </c>
      <c r="E241" s="219" t="s">
        <v>20</v>
      </c>
      <c r="F241" s="220" t="s">
        <v>134</v>
      </c>
      <c r="G241" s="217"/>
      <c r="H241" s="221">
        <v>78.3</v>
      </c>
      <c r="I241" s="222"/>
      <c r="J241" s="217"/>
      <c r="K241" s="217"/>
      <c r="L241" s="223"/>
      <c r="M241" s="224"/>
      <c r="N241" s="225"/>
      <c r="O241" s="225"/>
      <c r="P241" s="225"/>
      <c r="Q241" s="225"/>
      <c r="R241" s="225"/>
      <c r="S241" s="225"/>
      <c r="T241" s="226"/>
      <c r="AT241" s="227" t="s">
        <v>130</v>
      </c>
      <c r="AU241" s="227" t="s">
        <v>83</v>
      </c>
      <c r="AV241" s="13" t="s">
        <v>128</v>
      </c>
      <c r="AW241" s="13" t="s">
        <v>39</v>
      </c>
      <c r="AX241" s="13" t="s">
        <v>22</v>
      </c>
      <c r="AY241" s="227" t="s">
        <v>121</v>
      </c>
    </row>
    <row r="242" spans="2:65" s="1" customFormat="1" ht="31.5" customHeight="1" x14ac:dyDescent="0.3">
      <c r="B242" s="34"/>
      <c r="C242" s="181" t="s">
        <v>212</v>
      </c>
      <c r="D242" s="181" t="s">
        <v>123</v>
      </c>
      <c r="E242" s="182" t="s">
        <v>213</v>
      </c>
      <c r="F242" s="183" t="s">
        <v>214</v>
      </c>
      <c r="G242" s="184" t="s">
        <v>126</v>
      </c>
      <c r="H242" s="185">
        <v>24.5</v>
      </c>
      <c r="I242" s="186"/>
      <c r="J242" s="187">
        <f>ROUND(I242*H242,2)</f>
        <v>0</v>
      </c>
      <c r="K242" s="183" t="s">
        <v>215</v>
      </c>
      <c r="L242" s="54"/>
      <c r="M242" s="188" t="s">
        <v>20</v>
      </c>
      <c r="N242" s="189" t="s">
        <v>46</v>
      </c>
      <c r="O242" s="35"/>
      <c r="P242" s="190">
        <f>O242*H242</f>
        <v>0</v>
      </c>
      <c r="Q242" s="190">
        <v>0</v>
      </c>
      <c r="R242" s="190">
        <f>Q242*H242</f>
        <v>0</v>
      </c>
      <c r="S242" s="190">
        <v>0</v>
      </c>
      <c r="T242" s="191">
        <f>S242*H242</f>
        <v>0</v>
      </c>
      <c r="AR242" s="17" t="s">
        <v>128</v>
      </c>
      <c r="AT242" s="17" t="s">
        <v>123</v>
      </c>
      <c r="AU242" s="17" t="s">
        <v>83</v>
      </c>
      <c r="AY242" s="17" t="s">
        <v>121</v>
      </c>
      <c r="BE242" s="192">
        <f>IF(N242="základní",J242,0)</f>
        <v>0</v>
      </c>
      <c r="BF242" s="192">
        <f>IF(N242="snížená",J242,0)</f>
        <v>0</v>
      </c>
      <c r="BG242" s="192">
        <f>IF(N242="zákl. přenesená",J242,0)</f>
        <v>0</v>
      </c>
      <c r="BH242" s="192">
        <f>IF(N242="sníž. přenesená",J242,0)</f>
        <v>0</v>
      </c>
      <c r="BI242" s="192">
        <f>IF(N242="nulová",J242,0)</f>
        <v>0</v>
      </c>
      <c r="BJ242" s="17" t="s">
        <v>22</v>
      </c>
      <c r="BK242" s="192">
        <f>ROUND(I242*H242,2)</f>
        <v>0</v>
      </c>
      <c r="BL242" s="17" t="s">
        <v>128</v>
      </c>
      <c r="BM242" s="17" t="s">
        <v>216</v>
      </c>
    </row>
    <row r="243" spans="2:65" s="11" customFormat="1" x14ac:dyDescent="0.3">
      <c r="B243" s="193"/>
      <c r="C243" s="194"/>
      <c r="D243" s="195" t="s">
        <v>130</v>
      </c>
      <c r="E243" s="196" t="s">
        <v>20</v>
      </c>
      <c r="F243" s="197" t="s">
        <v>206</v>
      </c>
      <c r="G243" s="194"/>
      <c r="H243" s="198">
        <v>20</v>
      </c>
      <c r="I243" s="199"/>
      <c r="J243" s="194"/>
      <c r="K243" s="194"/>
      <c r="L243" s="200"/>
      <c r="M243" s="201"/>
      <c r="N243" s="202"/>
      <c r="O243" s="202"/>
      <c r="P243" s="202"/>
      <c r="Q243" s="202"/>
      <c r="R243" s="202"/>
      <c r="S243" s="202"/>
      <c r="T243" s="203"/>
      <c r="AT243" s="204" t="s">
        <v>130</v>
      </c>
      <c r="AU243" s="204" t="s">
        <v>83</v>
      </c>
      <c r="AV243" s="11" t="s">
        <v>83</v>
      </c>
      <c r="AW243" s="11" t="s">
        <v>39</v>
      </c>
      <c r="AX243" s="11" t="s">
        <v>75</v>
      </c>
      <c r="AY243" s="204" t="s">
        <v>121</v>
      </c>
    </row>
    <row r="244" spans="2:65" s="12" customFormat="1" x14ac:dyDescent="0.3">
      <c r="B244" s="205"/>
      <c r="C244" s="206"/>
      <c r="D244" s="195" t="s">
        <v>130</v>
      </c>
      <c r="E244" s="207" t="s">
        <v>20</v>
      </c>
      <c r="F244" s="208" t="s">
        <v>174</v>
      </c>
      <c r="G244" s="206"/>
      <c r="H244" s="209">
        <v>20</v>
      </c>
      <c r="I244" s="210"/>
      <c r="J244" s="206"/>
      <c r="K244" s="206"/>
      <c r="L244" s="211"/>
      <c r="M244" s="212"/>
      <c r="N244" s="213"/>
      <c r="O244" s="213"/>
      <c r="P244" s="213"/>
      <c r="Q244" s="213"/>
      <c r="R244" s="213"/>
      <c r="S244" s="213"/>
      <c r="T244" s="214"/>
      <c r="AT244" s="215" t="s">
        <v>130</v>
      </c>
      <c r="AU244" s="215" t="s">
        <v>83</v>
      </c>
      <c r="AV244" s="12" t="s">
        <v>133</v>
      </c>
      <c r="AW244" s="12" t="s">
        <v>39</v>
      </c>
      <c r="AX244" s="12" t="s">
        <v>75</v>
      </c>
      <c r="AY244" s="215" t="s">
        <v>121</v>
      </c>
    </row>
    <row r="245" spans="2:65" s="11" customFormat="1" x14ac:dyDescent="0.3">
      <c r="B245" s="193"/>
      <c r="C245" s="194"/>
      <c r="D245" s="195" t="s">
        <v>130</v>
      </c>
      <c r="E245" s="196" t="s">
        <v>20</v>
      </c>
      <c r="F245" s="197" t="s">
        <v>207</v>
      </c>
      <c r="G245" s="194"/>
      <c r="H245" s="198">
        <v>4.5</v>
      </c>
      <c r="I245" s="199"/>
      <c r="J245" s="194"/>
      <c r="K245" s="194"/>
      <c r="L245" s="200"/>
      <c r="M245" s="201"/>
      <c r="N245" s="202"/>
      <c r="O245" s="202"/>
      <c r="P245" s="202"/>
      <c r="Q245" s="202"/>
      <c r="R245" s="202"/>
      <c r="S245" s="202"/>
      <c r="T245" s="203"/>
      <c r="AT245" s="204" t="s">
        <v>130</v>
      </c>
      <c r="AU245" s="204" t="s">
        <v>83</v>
      </c>
      <c r="AV245" s="11" t="s">
        <v>83</v>
      </c>
      <c r="AW245" s="11" t="s">
        <v>39</v>
      </c>
      <c r="AX245" s="11" t="s">
        <v>75</v>
      </c>
      <c r="AY245" s="204" t="s">
        <v>121</v>
      </c>
    </row>
    <row r="246" spans="2:65" s="12" customFormat="1" x14ac:dyDescent="0.3">
      <c r="B246" s="205"/>
      <c r="C246" s="206"/>
      <c r="D246" s="195" t="s">
        <v>130</v>
      </c>
      <c r="E246" s="207" t="s">
        <v>20</v>
      </c>
      <c r="F246" s="208" t="s">
        <v>172</v>
      </c>
      <c r="G246" s="206"/>
      <c r="H246" s="209">
        <v>4.5</v>
      </c>
      <c r="I246" s="210"/>
      <c r="J246" s="206"/>
      <c r="K246" s="206"/>
      <c r="L246" s="211"/>
      <c r="M246" s="212"/>
      <c r="N246" s="213"/>
      <c r="O246" s="213"/>
      <c r="P246" s="213"/>
      <c r="Q246" s="213"/>
      <c r="R246" s="213"/>
      <c r="S246" s="213"/>
      <c r="T246" s="214"/>
      <c r="AT246" s="215" t="s">
        <v>130</v>
      </c>
      <c r="AU246" s="215" t="s">
        <v>83</v>
      </c>
      <c r="AV246" s="12" t="s">
        <v>133</v>
      </c>
      <c r="AW246" s="12" t="s">
        <v>39</v>
      </c>
      <c r="AX246" s="12" t="s">
        <v>75</v>
      </c>
      <c r="AY246" s="215" t="s">
        <v>121</v>
      </c>
    </row>
    <row r="247" spans="2:65" s="13" customFormat="1" x14ac:dyDescent="0.3">
      <c r="B247" s="216"/>
      <c r="C247" s="217"/>
      <c r="D247" s="218" t="s">
        <v>130</v>
      </c>
      <c r="E247" s="219" t="s">
        <v>20</v>
      </c>
      <c r="F247" s="220" t="s">
        <v>134</v>
      </c>
      <c r="G247" s="217"/>
      <c r="H247" s="221">
        <v>24.5</v>
      </c>
      <c r="I247" s="222"/>
      <c r="J247" s="217"/>
      <c r="K247" s="217"/>
      <c r="L247" s="223"/>
      <c r="M247" s="224"/>
      <c r="N247" s="225"/>
      <c r="O247" s="225"/>
      <c r="P247" s="225"/>
      <c r="Q247" s="225"/>
      <c r="R247" s="225"/>
      <c r="S247" s="225"/>
      <c r="T247" s="226"/>
      <c r="AT247" s="227" t="s">
        <v>130</v>
      </c>
      <c r="AU247" s="227" t="s">
        <v>83</v>
      </c>
      <c r="AV247" s="13" t="s">
        <v>128</v>
      </c>
      <c r="AW247" s="13" t="s">
        <v>39</v>
      </c>
      <c r="AX247" s="13" t="s">
        <v>22</v>
      </c>
      <c r="AY247" s="227" t="s">
        <v>121</v>
      </c>
    </row>
    <row r="248" spans="2:65" s="1" customFormat="1" ht="22.5" customHeight="1" x14ac:dyDescent="0.3">
      <c r="B248" s="34"/>
      <c r="C248" s="233" t="s">
        <v>217</v>
      </c>
      <c r="D248" s="233" t="s">
        <v>218</v>
      </c>
      <c r="E248" s="234" t="s">
        <v>219</v>
      </c>
      <c r="F248" s="235" t="s">
        <v>220</v>
      </c>
      <c r="G248" s="236" t="s">
        <v>165</v>
      </c>
      <c r="H248" s="237">
        <v>7.35</v>
      </c>
      <c r="I248" s="238"/>
      <c r="J248" s="239">
        <f>ROUND(I248*H248,2)</f>
        <v>0</v>
      </c>
      <c r="K248" s="235" t="s">
        <v>215</v>
      </c>
      <c r="L248" s="240"/>
      <c r="M248" s="241" t="s">
        <v>20</v>
      </c>
      <c r="N248" s="242" t="s">
        <v>46</v>
      </c>
      <c r="O248" s="35"/>
      <c r="P248" s="190">
        <f>O248*H248</f>
        <v>0</v>
      </c>
      <c r="Q248" s="190">
        <v>0.6</v>
      </c>
      <c r="R248" s="190">
        <f>Q248*H248</f>
        <v>4.4099999999999993</v>
      </c>
      <c r="S248" s="190">
        <v>0</v>
      </c>
      <c r="T248" s="191">
        <f>S248*H248</f>
        <v>0</v>
      </c>
      <c r="AR248" s="17" t="s">
        <v>176</v>
      </c>
      <c r="AT248" s="17" t="s">
        <v>218</v>
      </c>
      <c r="AU248" s="17" t="s">
        <v>83</v>
      </c>
      <c r="AY248" s="17" t="s">
        <v>121</v>
      </c>
      <c r="BE248" s="192">
        <f>IF(N248="základní",J248,0)</f>
        <v>0</v>
      </c>
      <c r="BF248" s="192">
        <f>IF(N248="snížená",J248,0)</f>
        <v>0</v>
      </c>
      <c r="BG248" s="192">
        <f>IF(N248="zákl. přenesená",J248,0)</f>
        <v>0</v>
      </c>
      <c r="BH248" s="192">
        <f>IF(N248="sníž. přenesená",J248,0)</f>
        <v>0</v>
      </c>
      <c r="BI248" s="192">
        <f>IF(N248="nulová",J248,0)</f>
        <v>0</v>
      </c>
      <c r="BJ248" s="17" t="s">
        <v>22</v>
      </c>
      <c r="BK248" s="192">
        <f>ROUND(I248*H248,2)</f>
        <v>0</v>
      </c>
      <c r="BL248" s="17" t="s">
        <v>128</v>
      </c>
      <c r="BM248" s="17" t="s">
        <v>221</v>
      </c>
    </row>
    <row r="249" spans="2:65" s="11" customFormat="1" x14ac:dyDescent="0.3">
      <c r="B249" s="193"/>
      <c r="C249" s="194"/>
      <c r="D249" s="195" t="s">
        <v>130</v>
      </c>
      <c r="E249" s="196" t="s">
        <v>20</v>
      </c>
      <c r="F249" s="197" t="s">
        <v>222</v>
      </c>
      <c r="G249" s="194"/>
      <c r="H249" s="198">
        <v>6</v>
      </c>
      <c r="I249" s="199"/>
      <c r="J249" s="194"/>
      <c r="K249" s="194"/>
      <c r="L249" s="200"/>
      <c r="M249" s="201"/>
      <c r="N249" s="202"/>
      <c r="O249" s="202"/>
      <c r="P249" s="202"/>
      <c r="Q249" s="202"/>
      <c r="R249" s="202"/>
      <c r="S249" s="202"/>
      <c r="T249" s="203"/>
      <c r="AT249" s="204" t="s">
        <v>130</v>
      </c>
      <c r="AU249" s="204" t="s">
        <v>83</v>
      </c>
      <c r="AV249" s="11" t="s">
        <v>83</v>
      </c>
      <c r="AW249" s="11" t="s">
        <v>39</v>
      </c>
      <c r="AX249" s="11" t="s">
        <v>75</v>
      </c>
      <c r="AY249" s="204" t="s">
        <v>121</v>
      </c>
    </row>
    <row r="250" spans="2:65" s="12" customFormat="1" x14ac:dyDescent="0.3">
      <c r="B250" s="205"/>
      <c r="C250" s="206"/>
      <c r="D250" s="195" t="s">
        <v>130</v>
      </c>
      <c r="E250" s="207" t="s">
        <v>20</v>
      </c>
      <c r="F250" s="208" t="s">
        <v>174</v>
      </c>
      <c r="G250" s="206"/>
      <c r="H250" s="209">
        <v>6</v>
      </c>
      <c r="I250" s="210"/>
      <c r="J250" s="206"/>
      <c r="K250" s="206"/>
      <c r="L250" s="211"/>
      <c r="M250" s="212"/>
      <c r="N250" s="213"/>
      <c r="O250" s="213"/>
      <c r="P250" s="213"/>
      <c r="Q250" s="213"/>
      <c r="R250" s="213"/>
      <c r="S250" s="213"/>
      <c r="T250" s="214"/>
      <c r="AT250" s="215" t="s">
        <v>130</v>
      </c>
      <c r="AU250" s="215" t="s">
        <v>83</v>
      </c>
      <c r="AV250" s="12" t="s">
        <v>133</v>
      </c>
      <c r="AW250" s="12" t="s">
        <v>39</v>
      </c>
      <c r="AX250" s="12" t="s">
        <v>75</v>
      </c>
      <c r="AY250" s="215" t="s">
        <v>121</v>
      </c>
    </row>
    <row r="251" spans="2:65" s="11" customFormat="1" x14ac:dyDescent="0.3">
      <c r="B251" s="193"/>
      <c r="C251" s="194"/>
      <c r="D251" s="195" t="s">
        <v>130</v>
      </c>
      <c r="E251" s="196" t="s">
        <v>20</v>
      </c>
      <c r="F251" s="197" t="s">
        <v>223</v>
      </c>
      <c r="G251" s="194"/>
      <c r="H251" s="198">
        <v>1.35</v>
      </c>
      <c r="I251" s="199"/>
      <c r="J251" s="194"/>
      <c r="K251" s="194"/>
      <c r="L251" s="200"/>
      <c r="M251" s="201"/>
      <c r="N251" s="202"/>
      <c r="O251" s="202"/>
      <c r="P251" s="202"/>
      <c r="Q251" s="202"/>
      <c r="R251" s="202"/>
      <c r="S251" s="202"/>
      <c r="T251" s="203"/>
      <c r="AT251" s="204" t="s">
        <v>130</v>
      </c>
      <c r="AU251" s="204" t="s">
        <v>83</v>
      </c>
      <c r="AV251" s="11" t="s">
        <v>83</v>
      </c>
      <c r="AW251" s="11" t="s">
        <v>39</v>
      </c>
      <c r="AX251" s="11" t="s">
        <v>75</v>
      </c>
      <c r="AY251" s="204" t="s">
        <v>121</v>
      </c>
    </row>
    <row r="252" spans="2:65" s="12" customFormat="1" x14ac:dyDescent="0.3">
      <c r="B252" s="205"/>
      <c r="C252" s="206"/>
      <c r="D252" s="195" t="s">
        <v>130</v>
      </c>
      <c r="E252" s="207" t="s">
        <v>20</v>
      </c>
      <c r="F252" s="208" t="s">
        <v>172</v>
      </c>
      <c r="G252" s="206"/>
      <c r="H252" s="209">
        <v>1.35</v>
      </c>
      <c r="I252" s="210"/>
      <c r="J252" s="206"/>
      <c r="K252" s="206"/>
      <c r="L252" s="211"/>
      <c r="M252" s="212"/>
      <c r="N252" s="213"/>
      <c r="O252" s="213"/>
      <c r="P252" s="213"/>
      <c r="Q252" s="213"/>
      <c r="R252" s="213"/>
      <c r="S252" s="213"/>
      <c r="T252" s="214"/>
      <c r="AT252" s="215" t="s">
        <v>130</v>
      </c>
      <c r="AU252" s="215" t="s">
        <v>83</v>
      </c>
      <c r="AV252" s="12" t="s">
        <v>133</v>
      </c>
      <c r="AW252" s="12" t="s">
        <v>39</v>
      </c>
      <c r="AX252" s="12" t="s">
        <v>75</v>
      </c>
      <c r="AY252" s="215" t="s">
        <v>121</v>
      </c>
    </row>
    <row r="253" spans="2:65" s="13" customFormat="1" x14ac:dyDescent="0.3">
      <c r="B253" s="216"/>
      <c r="C253" s="217"/>
      <c r="D253" s="218" t="s">
        <v>130</v>
      </c>
      <c r="E253" s="219" t="s">
        <v>20</v>
      </c>
      <c r="F253" s="220" t="s">
        <v>134</v>
      </c>
      <c r="G253" s="217"/>
      <c r="H253" s="221">
        <v>7.35</v>
      </c>
      <c r="I253" s="222"/>
      <c r="J253" s="217"/>
      <c r="K253" s="217"/>
      <c r="L253" s="223"/>
      <c r="M253" s="224"/>
      <c r="N253" s="225"/>
      <c r="O253" s="225"/>
      <c r="P253" s="225"/>
      <c r="Q253" s="225"/>
      <c r="R253" s="225"/>
      <c r="S253" s="225"/>
      <c r="T253" s="226"/>
      <c r="AT253" s="227" t="s">
        <v>130</v>
      </c>
      <c r="AU253" s="227" t="s">
        <v>83</v>
      </c>
      <c r="AV253" s="13" t="s">
        <v>128</v>
      </c>
      <c r="AW253" s="13" t="s">
        <v>39</v>
      </c>
      <c r="AX253" s="13" t="s">
        <v>22</v>
      </c>
      <c r="AY253" s="227" t="s">
        <v>121</v>
      </c>
    </row>
    <row r="254" spans="2:65" s="1" customFormat="1" ht="31.5" customHeight="1" x14ac:dyDescent="0.3">
      <c r="B254" s="34"/>
      <c r="C254" s="181" t="s">
        <v>224</v>
      </c>
      <c r="D254" s="181" t="s">
        <v>123</v>
      </c>
      <c r="E254" s="182" t="s">
        <v>225</v>
      </c>
      <c r="F254" s="183" t="s">
        <v>226</v>
      </c>
      <c r="G254" s="184" t="s">
        <v>126</v>
      </c>
      <c r="H254" s="185">
        <v>24.5</v>
      </c>
      <c r="I254" s="186"/>
      <c r="J254" s="187">
        <f>ROUND(I254*H254,2)</f>
        <v>0</v>
      </c>
      <c r="K254" s="183" t="s">
        <v>127</v>
      </c>
      <c r="L254" s="54"/>
      <c r="M254" s="188" t="s">
        <v>20</v>
      </c>
      <c r="N254" s="189" t="s">
        <v>46</v>
      </c>
      <c r="O254" s="35"/>
      <c r="P254" s="190">
        <f>O254*H254</f>
        <v>0</v>
      </c>
      <c r="Q254" s="190">
        <v>0</v>
      </c>
      <c r="R254" s="190">
        <f>Q254*H254</f>
        <v>0</v>
      </c>
      <c r="S254" s="190">
        <v>0</v>
      </c>
      <c r="T254" s="191">
        <f>S254*H254</f>
        <v>0</v>
      </c>
      <c r="AR254" s="17" t="s">
        <v>128</v>
      </c>
      <c r="AT254" s="17" t="s">
        <v>123</v>
      </c>
      <c r="AU254" s="17" t="s">
        <v>83</v>
      </c>
      <c r="AY254" s="17" t="s">
        <v>121</v>
      </c>
      <c r="BE254" s="192">
        <f>IF(N254="základní",J254,0)</f>
        <v>0</v>
      </c>
      <c r="BF254" s="192">
        <f>IF(N254="snížená",J254,0)</f>
        <v>0</v>
      </c>
      <c r="BG254" s="192">
        <f>IF(N254="zákl. přenesená",J254,0)</f>
        <v>0</v>
      </c>
      <c r="BH254" s="192">
        <f>IF(N254="sníž. přenesená",J254,0)</f>
        <v>0</v>
      </c>
      <c r="BI254" s="192">
        <f>IF(N254="nulová",J254,0)</f>
        <v>0</v>
      </c>
      <c r="BJ254" s="17" t="s">
        <v>22</v>
      </c>
      <c r="BK254" s="192">
        <f>ROUND(I254*H254,2)</f>
        <v>0</v>
      </c>
      <c r="BL254" s="17" t="s">
        <v>128</v>
      </c>
      <c r="BM254" s="17" t="s">
        <v>227</v>
      </c>
    </row>
    <row r="255" spans="2:65" s="11" customFormat="1" x14ac:dyDescent="0.3">
      <c r="B255" s="193"/>
      <c r="C255" s="194"/>
      <c r="D255" s="195" t="s">
        <v>130</v>
      </c>
      <c r="E255" s="196" t="s">
        <v>20</v>
      </c>
      <c r="F255" s="197" t="s">
        <v>206</v>
      </c>
      <c r="G255" s="194"/>
      <c r="H255" s="198">
        <v>20</v>
      </c>
      <c r="I255" s="199"/>
      <c r="J255" s="194"/>
      <c r="K255" s="194"/>
      <c r="L255" s="200"/>
      <c r="M255" s="201"/>
      <c r="N255" s="202"/>
      <c r="O255" s="202"/>
      <c r="P255" s="202"/>
      <c r="Q255" s="202"/>
      <c r="R255" s="202"/>
      <c r="S255" s="202"/>
      <c r="T255" s="203"/>
      <c r="AT255" s="204" t="s">
        <v>130</v>
      </c>
      <c r="AU255" s="204" t="s">
        <v>83</v>
      </c>
      <c r="AV255" s="11" t="s">
        <v>83</v>
      </c>
      <c r="AW255" s="11" t="s">
        <v>39</v>
      </c>
      <c r="AX255" s="11" t="s">
        <v>75</v>
      </c>
      <c r="AY255" s="204" t="s">
        <v>121</v>
      </c>
    </row>
    <row r="256" spans="2:65" s="12" customFormat="1" x14ac:dyDescent="0.3">
      <c r="B256" s="205"/>
      <c r="C256" s="206"/>
      <c r="D256" s="195" t="s">
        <v>130</v>
      </c>
      <c r="E256" s="207" t="s">
        <v>20</v>
      </c>
      <c r="F256" s="208" t="s">
        <v>174</v>
      </c>
      <c r="G256" s="206"/>
      <c r="H256" s="209">
        <v>20</v>
      </c>
      <c r="I256" s="210"/>
      <c r="J256" s="206"/>
      <c r="K256" s="206"/>
      <c r="L256" s="211"/>
      <c r="M256" s="212"/>
      <c r="N256" s="213"/>
      <c r="O256" s="213"/>
      <c r="P256" s="213"/>
      <c r="Q256" s="213"/>
      <c r="R256" s="213"/>
      <c r="S256" s="213"/>
      <c r="T256" s="214"/>
      <c r="AT256" s="215" t="s">
        <v>130</v>
      </c>
      <c r="AU256" s="215" t="s">
        <v>83</v>
      </c>
      <c r="AV256" s="12" t="s">
        <v>133</v>
      </c>
      <c r="AW256" s="12" t="s">
        <v>39</v>
      </c>
      <c r="AX256" s="12" t="s">
        <v>75</v>
      </c>
      <c r="AY256" s="215" t="s">
        <v>121</v>
      </c>
    </row>
    <row r="257" spans="2:65" s="11" customFormat="1" x14ac:dyDescent="0.3">
      <c r="B257" s="193"/>
      <c r="C257" s="194"/>
      <c r="D257" s="195" t="s">
        <v>130</v>
      </c>
      <c r="E257" s="196" t="s">
        <v>20</v>
      </c>
      <c r="F257" s="197" t="s">
        <v>207</v>
      </c>
      <c r="G257" s="194"/>
      <c r="H257" s="198">
        <v>4.5</v>
      </c>
      <c r="I257" s="199"/>
      <c r="J257" s="194"/>
      <c r="K257" s="194"/>
      <c r="L257" s="200"/>
      <c r="M257" s="201"/>
      <c r="N257" s="202"/>
      <c r="O257" s="202"/>
      <c r="P257" s="202"/>
      <c r="Q257" s="202"/>
      <c r="R257" s="202"/>
      <c r="S257" s="202"/>
      <c r="T257" s="203"/>
      <c r="AT257" s="204" t="s">
        <v>130</v>
      </c>
      <c r="AU257" s="204" t="s">
        <v>83</v>
      </c>
      <c r="AV257" s="11" t="s">
        <v>83</v>
      </c>
      <c r="AW257" s="11" t="s">
        <v>39</v>
      </c>
      <c r="AX257" s="11" t="s">
        <v>75</v>
      </c>
      <c r="AY257" s="204" t="s">
        <v>121</v>
      </c>
    </row>
    <row r="258" spans="2:65" s="12" customFormat="1" x14ac:dyDescent="0.3">
      <c r="B258" s="205"/>
      <c r="C258" s="206"/>
      <c r="D258" s="195" t="s">
        <v>130</v>
      </c>
      <c r="E258" s="207" t="s">
        <v>20</v>
      </c>
      <c r="F258" s="208" t="s">
        <v>172</v>
      </c>
      <c r="G258" s="206"/>
      <c r="H258" s="209">
        <v>4.5</v>
      </c>
      <c r="I258" s="210"/>
      <c r="J258" s="206"/>
      <c r="K258" s="206"/>
      <c r="L258" s="211"/>
      <c r="M258" s="212"/>
      <c r="N258" s="213"/>
      <c r="O258" s="213"/>
      <c r="P258" s="213"/>
      <c r="Q258" s="213"/>
      <c r="R258" s="213"/>
      <c r="S258" s="213"/>
      <c r="T258" s="214"/>
      <c r="AT258" s="215" t="s">
        <v>130</v>
      </c>
      <c r="AU258" s="215" t="s">
        <v>83</v>
      </c>
      <c r="AV258" s="12" t="s">
        <v>133</v>
      </c>
      <c r="AW258" s="12" t="s">
        <v>39</v>
      </c>
      <c r="AX258" s="12" t="s">
        <v>75</v>
      </c>
      <c r="AY258" s="215" t="s">
        <v>121</v>
      </c>
    </row>
    <row r="259" spans="2:65" s="13" customFormat="1" x14ac:dyDescent="0.3">
      <c r="B259" s="216"/>
      <c r="C259" s="217"/>
      <c r="D259" s="218" t="s">
        <v>130</v>
      </c>
      <c r="E259" s="219" t="s">
        <v>20</v>
      </c>
      <c r="F259" s="220" t="s">
        <v>134</v>
      </c>
      <c r="G259" s="217"/>
      <c r="H259" s="221">
        <v>24.5</v>
      </c>
      <c r="I259" s="222"/>
      <c r="J259" s="217"/>
      <c r="K259" s="217"/>
      <c r="L259" s="223"/>
      <c r="M259" s="224"/>
      <c r="N259" s="225"/>
      <c r="O259" s="225"/>
      <c r="P259" s="225"/>
      <c r="Q259" s="225"/>
      <c r="R259" s="225"/>
      <c r="S259" s="225"/>
      <c r="T259" s="226"/>
      <c r="AT259" s="227" t="s">
        <v>130</v>
      </c>
      <c r="AU259" s="227" t="s">
        <v>83</v>
      </c>
      <c r="AV259" s="13" t="s">
        <v>128</v>
      </c>
      <c r="AW259" s="13" t="s">
        <v>39</v>
      </c>
      <c r="AX259" s="13" t="s">
        <v>22</v>
      </c>
      <c r="AY259" s="227" t="s">
        <v>121</v>
      </c>
    </row>
    <row r="260" spans="2:65" s="1" customFormat="1" ht="22.5" customHeight="1" x14ac:dyDescent="0.3">
      <c r="B260" s="34"/>
      <c r="C260" s="233" t="s">
        <v>228</v>
      </c>
      <c r="D260" s="233" t="s">
        <v>218</v>
      </c>
      <c r="E260" s="234" t="s">
        <v>229</v>
      </c>
      <c r="F260" s="235" t="s">
        <v>230</v>
      </c>
      <c r="G260" s="236" t="s">
        <v>231</v>
      </c>
      <c r="H260" s="237">
        <v>0.61299999999999999</v>
      </c>
      <c r="I260" s="238"/>
      <c r="J260" s="239">
        <f>ROUND(I260*H260,2)</f>
        <v>0</v>
      </c>
      <c r="K260" s="235" t="s">
        <v>127</v>
      </c>
      <c r="L260" s="240"/>
      <c r="M260" s="241" t="s">
        <v>20</v>
      </c>
      <c r="N260" s="242" t="s">
        <v>46</v>
      </c>
      <c r="O260" s="35"/>
      <c r="P260" s="190">
        <f>O260*H260</f>
        <v>0</v>
      </c>
      <c r="Q260" s="190">
        <v>1E-3</v>
      </c>
      <c r="R260" s="190">
        <f>Q260*H260</f>
        <v>6.1300000000000005E-4</v>
      </c>
      <c r="S260" s="190">
        <v>0</v>
      </c>
      <c r="T260" s="191">
        <f>S260*H260</f>
        <v>0</v>
      </c>
      <c r="AR260" s="17" t="s">
        <v>176</v>
      </c>
      <c r="AT260" s="17" t="s">
        <v>218</v>
      </c>
      <c r="AU260" s="17" t="s">
        <v>83</v>
      </c>
      <c r="AY260" s="17" t="s">
        <v>121</v>
      </c>
      <c r="BE260" s="192">
        <f>IF(N260="základní",J260,0)</f>
        <v>0</v>
      </c>
      <c r="BF260" s="192">
        <f>IF(N260="snížená",J260,0)</f>
        <v>0</v>
      </c>
      <c r="BG260" s="192">
        <f>IF(N260="zákl. přenesená",J260,0)</f>
        <v>0</v>
      </c>
      <c r="BH260" s="192">
        <f>IF(N260="sníž. přenesená",J260,0)</f>
        <v>0</v>
      </c>
      <c r="BI260" s="192">
        <f>IF(N260="nulová",J260,0)</f>
        <v>0</v>
      </c>
      <c r="BJ260" s="17" t="s">
        <v>22</v>
      </c>
      <c r="BK260" s="192">
        <f>ROUND(I260*H260,2)</f>
        <v>0</v>
      </c>
      <c r="BL260" s="17" t="s">
        <v>128</v>
      </c>
      <c r="BM260" s="17" t="s">
        <v>232</v>
      </c>
    </row>
    <row r="261" spans="2:65" s="11" customFormat="1" x14ac:dyDescent="0.3">
      <c r="B261" s="193"/>
      <c r="C261" s="194"/>
      <c r="D261" s="195" t="s">
        <v>130</v>
      </c>
      <c r="E261" s="196" t="s">
        <v>20</v>
      </c>
      <c r="F261" s="197" t="s">
        <v>206</v>
      </c>
      <c r="G261" s="194"/>
      <c r="H261" s="198">
        <v>20</v>
      </c>
      <c r="I261" s="199"/>
      <c r="J261" s="194"/>
      <c r="K261" s="194"/>
      <c r="L261" s="200"/>
      <c r="M261" s="201"/>
      <c r="N261" s="202"/>
      <c r="O261" s="202"/>
      <c r="P261" s="202"/>
      <c r="Q261" s="202"/>
      <c r="R261" s="202"/>
      <c r="S261" s="202"/>
      <c r="T261" s="203"/>
      <c r="AT261" s="204" t="s">
        <v>130</v>
      </c>
      <c r="AU261" s="204" t="s">
        <v>83</v>
      </c>
      <c r="AV261" s="11" t="s">
        <v>83</v>
      </c>
      <c r="AW261" s="11" t="s">
        <v>39</v>
      </c>
      <c r="AX261" s="11" t="s">
        <v>75</v>
      </c>
      <c r="AY261" s="204" t="s">
        <v>121</v>
      </c>
    </row>
    <row r="262" spans="2:65" s="12" customFormat="1" x14ac:dyDescent="0.3">
      <c r="B262" s="205"/>
      <c r="C262" s="206"/>
      <c r="D262" s="195" t="s">
        <v>130</v>
      </c>
      <c r="E262" s="207" t="s">
        <v>20</v>
      </c>
      <c r="F262" s="208" t="s">
        <v>174</v>
      </c>
      <c r="G262" s="206"/>
      <c r="H262" s="209">
        <v>20</v>
      </c>
      <c r="I262" s="210"/>
      <c r="J262" s="206"/>
      <c r="K262" s="206"/>
      <c r="L262" s="211"/>
      <c r="M262" s="212"/>
      <c r="N262" s="213"/>
      <c r="O262" s="213"/>
      <c r="P262" s="213"/>
      <c r="Q262" s="213"/>
      <c r="R262" s="213"/>
      <c r="S262" s="213"/>
      <c r="T262" s="214"/>
      <c r="AT262" s="215" t="s">
        <v>130</v>
      </c>
      <c r="AU262" s="215" t="s">
        <v>83</v>
      </c>
      <c r="AV262" s="12" t="s">
        <v>133</v>
      </c>
      <c r="AW262" s="12" t="s">
        <v>39</v>
      </c>
      <c r="AX262" s="12" t="s">
        <v>75</v>
      </c>
      <c r="AY262" s="215" t="s">
        <v>121</v>
      </c>
    </row>
    <row r="263" spans="2:65" s="11" customFormat="1" x14ac:dyDescent="0.3">
      <c r="B263" s="193"/>
      <c r="C263" s="194"/>
      <c r="D263" s="195" t="s">
        <v>130</v>
      </c>
      <c r="E263" s="196" t="s">
        <v>20</v>
      </c>
      <c r="F263" s="197" t="s">
        <v>207</v>
      </c>
      <c r="G263" s="194"/>
      <c r="H263" s="198">
        <v>4.5</v>
      </c>
      <c r="I263" s="199"/>
      <c r="J263" s="194"/>
      <c r="K263" s="194"/>
      <c r="L263" s="200"/>
      <c r="M263" s="201"/>
      <c r="N263" s="202"/>
      <c r="O263" s="202"/>
      <c r="P263" s="202"/>
      <c r="Q263" s="202"/>
      <c r="R263" s="202"/>
      <c r="S263" s="202"/>
      <c r="T263" s="203"/>
      <c r="AT263" s="204" t="s">
        <v>130</v>
      </c>
      <c r="AU263" s="204" t="s">
        <v>83</v>
      </c>
      <c r="AV263" s="11" t="s">
        <v>83</v>
      </c>
      <c r="AW263" s="11" t="s">
        <v>39</v>
      </c>
      <c r="AX263" s="11" t="s">
        <v>75</v>
      </c>
      <c r="AY263" s="204" t="s">
        <v>121</v>
      </c>
    </row>
    <row r="264" spans="2:65" s="12" customFormat="1" x14ac:dyDescent="0.3">
      <c r="B264" s="205"/>
      <c r="C264" s="206"/>
      <c r="D264" s="195" t="s">
        <v>130</v>
      </c>
      <c r="E264" s="207" t="s">
        <v>20</v>
      </c>
      <c r="F264" s="208" t="s">
        <v>172</v>
      </c>
      <c r="G264" s="206"/>
      <c r="H264" s="209">
        <v>4.5</v>
      </c>
      <c r="I264" s="210"/>
      <c r="J264" s="206"/>
      <c r="K264" s="206"/>
      <c r="L264" s="211"/>
      <c r="M264" s="212"/>
      <c r="N264" s="213"/>
      <c r="O264" s="213"/>
      <c r="P264" s="213"/>
      <c r="Q264" s="213"/>
      <c r="R264" s="213"/>
      <c r="S264" s="213"/>
      <c r="T264" s="214"/>
      <c r="AT264" s="215" t="s">
        <v>130</v>
      </c>
      <c r="AU264" s="215" t="s">
        <v>83</v>
      </c>
      <c r="AV264" s="12" t="s">
        <v>133</v>
      </c>
      <c r="AW264" s="12" t="s">
        <v>39</v>
      </c>
      <c r="AX264" s="12" t="s">
        <v>75</v>
      </c>
      <c r="AY264" s="215" t="s">
        <v>121</v>
      </c>
    </row>
    <row r="265" spans="2:65" s="13" customFormat="1" x14ac:dyDescent="0.3">
      <c r="B265" s="216"/>
      <c r="C265" s="217"/>
      <c r="D265" s="195" t="s">
        <v>130</v>
      </c>
      <c r="E265" s="228" t="s">
        <v>20</v>
      </c>
      <c r="F265" s="229" t="s">
        <v>134</v>
      </c>
      <c r="G265" s="217"/>
      <c r="H265" s="230">
        <v>24.5</v>
      </c>
      <c r="I265" s="222"/>
      <c r="J265" s="217"/>
      <c r="K265" s="217"/>
      <c r="L265" s="223"/>
      <c r="M265" s="224"/>
      <c r="N265" s="225"/>
      <c r="O265" s="225"/>
      <c r="P265" s="225"/>
      <c r="Q265" s="225"/>
      <c r="R265" s="225"/>
      <c r="S265" s="225"/>
      <c r="T265" s="226"/>
      <c r="AT265" s="227" t="s">
        <v>130</v>
      </c>
      <c r="AU265" s="227" t="s">
        <v>83</v>
      </c>
      <c r="AV265" s="13" t="s">
        <v>128</v>
      </c>
      <c r="AW265" s="13" t="s">
        <v>39</v>
      </c>
      <c r="AX265" s="13" t="s">
        <v>22</v>
      </c>
      <c r="AY265" s="227" t="s">
        <v>121</v>
      </c>
    </row>
    <row r="266" spans="2:65" s="11" customFormat="1" x14ac:dyDescent="0.3">
      <c r="B266" s="193"/>
      <c r="C266" s="194"/>
      <c r="D266" s="195" t="s">
        <v>130</v>
      </c>
      <c r="E266" s="194"/>
      <c r="F266" s="197" t="s">
        <v>233</v>
      </c>
      <c r="G266" s="194"/>
      <c r="H266" s="198">
        <v>0.61299999999999999</v>
      </c>
      <c r="I266" s="199"/>
      <c r="J266" s="194"/>
      <c r="K266" s="194"/>
      <c r="L266" s="200"/>
      <c r="M266" s="201"/>
      <c r="N266" s="202"/>
      <c r="O266" s="202"/>
      <c r="P266" s="202"/>
      <c r="Q266" s="202"/>
      <c r="R266" s="202"/>
      <c r="S266" s="202"/>
      <c r="T266" s="203"/>
      <c r="AT266" s="204" t="s">
        <v>130</v>
      </c>
      <c r="AU266" s="204" t="s">
        <v>83</v>
      </c>
      <c r="AV266" s="11" t="s">
        <v>83</v>
      </c>
      <c r="AW266" s="11" t="s">
        <v>4</v>
      </c>
      <c r="AX266" s="11" t="s">
        <v>22</v>
      </c>
      <c r="AY266" s="204" t="s">
        <v>121</v>
      </c>
    </row>
    <row r="267" spans="2:65" s="10" customFormat="1" ht="29.85" customHeight="1" x14ac:dyDescent="0.3">
      <c r="B267" s="164"/>
      <c r="C267" s="165"/>
      <c r="D267" s="178" t="s">
        <v>74</v>
      </c>
      <c r="E267" s="179" t="s">
        <v>152</v>
      </c>
      <c r="F267" s="179" t="s">
        <v>234</v>
      </c>
      <c r="G267" s="165"/>
      <c r="H267" s="165"/>
      <c r="I267" s="168"/>
      <c r="J267" s="180">
        <f>BK267</f>
        <v>0</v>
      </c>
      <c r="K267" s="165"/>
      <c r="L267" s="170"/>
      <c r="M267" s="171"/>
      <c r="N267" s="172"/>
      <c r="O267" s="172"/>
      <c r="P267" s="173">
        <f>SUM(P268:P370)</f>
        <v>0</v>
      </c>
      <c r="Q267" s="172"/>
      <c r="R267" s="173">
        <f>SUM(R268:R370)</f>
        <v>33.256249099999998</v>
      </c>
      <c r="S267" s="172"/>
      <c r="T267" s="174">
        <f>SUM(T268:T370)</f>
        <v>0</v>
      </c>
      <c r="AR267" s="175" t="s">
        <v>22</v>
      </c>
      <c r="AT267" s="176" t="s">
        <v>74</v>
      </c>
      <c r="AU267" s="176" t="s">
        <v>22</v>
      </c>
      <c r="AY267" s="175" t="s">
        <v>121</v>
      </c>
      <c r="BK267" s="177">
        <f>SUM(BK268:BK370)</f>
        <v>0</v>
      </c>
    </row>
    <row r="268" spans="2:65" s="1" customFormat="1" ht="57" customHeight="1" x14ac:dyDescent="0.3">
      <c r="B268" s="34"/>
      <c r="C268" s="181" t="s">
        <v>235</v>
      </c>
      <c r="D268" s="181" t="s">
        <v>123</v>
      </c>
      <c r="E268" s="182" t="s">
        <v>236</v>
      </c>
      <c r="F268" s="183" t="s">
        <v>237</v>
      </c>
      <c r="G268" s="184" t="s">
        <v>126</v>
      </c>
      <c r="H268" s="185">
        <v>21</v>
      </c>
      <c r="I268" s="186"/>
      <c r="J268" s="187">
        <f>ROUND(I268*H268,2)</f>
        <v>0</v>
      </c>
      <c r="K268" s="183" t="s">
        <v>127</v>
      </c>
      <c r="L268" s="54"/>
      <c r="M268" s="188" t="s">
        <v>20</v>
      </c>
      <c r="N268" s="189" t="s">
        <v>46</v>
      </c>
      <c r="O268" s="35"/>
      <c r="P268" s="190">
        <f>O268*H268</f>
        <v>0</v>
      </c>
      <c r="Q268" s="190">
        <v>0</v>
      </c>
      <c r="R268" s="190">
        <f>Q268*H268</f>
        <v>0</v>
      </c>
      <c r="S268" s="190">
        <v>0</v>
      </c>
      <c r="T268" s="191">
        <f>S268*H268</f>
        <v>0</v>
      </c>
      <c r="AR268" s="17" t="s">
        <v>128</v>
      </c>
      <c r="AT268" s="17" t="s">
        <v>123</v>
      </c>
      <c r="AU268" s="17" t="s">
        <v>83</v>
      </c>
      <c r="AY268" s="17" t="s">
        <v>121</v>
      </c>
      <c r="BE268" s="192">
        <f>IF(N268="základní",J268,0)</f>
        <v>0</v>
      </c>
      <c r="BF268" s="192">
        <f>IF(N268="snížená",J268,0)</f>
        <v>0</v>
      </c>
      <c r="BG268" s="192">
        <f>IF(N268="zákl. přenesená",J268,0)</f>
        <v>0</v>
      </c>
      <c r="BH268" s="192">
        <f>IF(N268="sníž. přenesená",J268,0)</f>
        <v>0</v>
      </c>
      <c r="BI268" s="192">
        <f>IF(N268="nulová",J268,0)</f>
        <v>0</v>
      </c>
      <c r="BJ268" s="17" t="s">
        <v>22</v>
      </c>
      <c r="BK268" s="192">
        <f>ROUND(I268*H268,2)</f>
        <v>0</v>
      </c>
      <c r="BL268" s="17" t="s">
        <v>128</v>
      </c>
      <c r="BM268" s="17" t="s">
        <v>238</v>
      </c>
    </row>
    <row r="269" spans="2:65" s="11" customFormat="1" x14ac:dyDescent="0.3">
      <c r="B269" s="193"/>
      <c r="C269" s="194"/>
      <c r="D269" s="195" t="s">
        <v>130</v>
      </c>
      <c r="E269" s="196" t="s">
        <v>20</v>
      </c>
      <c r="F269" s="197" t="s">
        <v>143</v>
      </c>
      <c r="G269" s="194"/>
      <c r="H269" s="198">
        <v>21</v>
      </c>
      <c r="I269" s="199"/>
      <c r="J269" s="194"/>
      <c r="K269" s="194"/>
      <c r="L269" s="200"/>
      <c r="M269" s="201"/>
      <c r="N269" s="202"/>
      <c r="O269" s="202"/>
      <c r="P269" s="202"/>
      <c r="Q269" s="202"/>
      <c r="R269" s="202"/>
      <c r="S269" s="202"/>
      <c r="T269" s="203"/>
      <c r="AT269" s="204" t="s">
        <v>130</v>
      </c>
      <c r="AU269" s="204" t="s">
        <v>83</v>
      </c>
      <c r="AV269" s="11" t="s">
        <v>83</v>
      </c>
      <c r="AW269" s="11" t="s">
        <v>39</v>
      </c>
      <c r="AX269" s="11" t="s">
        <v>75</v>
      </c>
      <c r="AY269" s="204" t="s">
        <v>121</v>
      </c>
    </row>
    <row r="270" spans="2:65" s="12" customFormat="1" x14ac:dyDescent="0.3">
      <c r="B270" s="205"/>
      <c r="C270" s="206"/>
      <c r="D270" s="195" t="s">
        <v>130</v>
      </c>
      <c r="E270" s="207" t="s">
        <v>20</v>
      </c>
      <c r="F270" s="208" t="s">
        <v>144</v>
      </c>
      <c r="G270" s="206"/>
      <c r="H270" s="209">
        <v>21</v>
      </c>
      <c r="I270" s="210"/>
      <c r="J270" s="206"/>
      <c r="K270" s="206"/>
      <c r="L270" s="211"/>
      <c r="M270" s="212"/>
      <c r="N270" s="213"/>
      <c r="O270" s="213"/>
      <c r="P270" s="213"/>
      <c r="Q270" s="213"/>
      <c r="R270" s="213"/>
      <c r="S270" s="213"/>
      <c r="T270" s="214"/>
      <c r="AT270" s="215" t="s">
        <v>130</v>
      </c>
      <c r="AU270" s="215" t="s">
        <v>83</v>
      </c>
      <c r="AV270" s="12" t="s">
        <v>133</v>
      </c>
      <c r="AW270" s="12" t="s">
        <v>39</v>
      </c>
      <c r="AX270" s="12" t="s">
        <v>75</v>
      </c>
      <c r="AY270" s="215" t="s">
        <v>121</v>
      </c>
    </row>
    <row r="271" spans="2:65" s="13" customFormat="1" x14ac:dyDescent="0.3">
      <c r="B271" s="216"/>
      <c r="C271" s="217"/>
      <c r="D271" s="218" t="s">
        <v>130</v>
      </c>
      <c r="E271" s="219" t="s">
        <v>20</v>
      </c>
      <c r="F271" s="220" t="s">
        <v>134</v>
      </c>
      <c r="G271" s="217"/>
      <c r="H271" s="221">
        <v>21</v>
      </c>
      <c r="I271" s="222"/>
      <c r="J271" s="217"/>
      <c r="K271" s="217"/>
      <c r="L271" s="223"/>
      <c r="M271" s="224"/>
      <c r="N271" s="225"/>
      <c r="O271" s="225"/>
      <c r="P271" s="225"/>
      <c r="Q271" s="225"/>
      <c r="R271" s="225"/>
      <c r="S271" s="225"/>
      <c r="T271" s="226"/>
      <c r="AT271" s="227" t="s">
        <v>130</v>
      </c>
      <c r="AU271" s="227" t="s">
        <v>83</v>
      </c>
      <c r="AV271" s="13" t="s">
        <v>128</v>
      </c>
      <c r="AW271" s="13" t="s">
        <v>39</v>
      </c>
      <c r="AX271" s="13" t="s">
        <v>22</v>
      </c>
      <c r="AY271" s="227" t="s">
        <v>121</v>
      </c>
    </row>
    <row r="272" spans="2:65" s="1" customFormat="1" ht="22.5" customHeight="1" x14ac:dyDescent="0.3">
      <c r="B272" s="34"/>
      <c r="C272" s="233" t="s">
        <v>7</v>
      </c>
      <c r="D272" s="233" t="s">
        <v>218</v>
      </c>
      <c r="E272" s="234" t="s">
        <v>239</v>
      </c>
      <c r="F272" s="235" t="s">
        <v>240</v>
      </c>
      <c r="G272" s="236" t="s">
        <v>199</v>
      </c>
      <c r="H272" s="237">
        <v>1.8380000000000001</v>
      </c>
      <c r="I272" s="238"/>
      <c r="J272" s="239">
        <f>ROUND(I272*H272,2)</f>
        <v>0</v>
      </c>
      <c r="K272" s="235" t="s">
        <v>127</v>
      </c>
      <c r="L272" s="240"/>
      <c r="M272" s="241" t="s">
        <v>20</v>
      </c>
      <c r="N272" s="242" t="s">
        <v>46</v>
      </c>
      <c r="O272" s="35"/>
      <c r="P272" s="190">
        <f>O272*H272</f>
        <v>0</v>
      </c>
      <c r="Q272" s="190">
        <v>1</v>
      </c>
      <c r="R272" s="190">
        <f>Q272*H272</f>
        <v>1.8380000000000001</v>
      </c>
      <c r="S272" s="190">
        <v>0</v>
      </c>
      <c r="T272" s="191">
        <f>S272*H272</f>
        <v>0</v>
      </c>
      <c r="AR272" s="17" t="s">
        <v>176</v>
      </c>
      <c r="AT272" s="17" t="s">
        <v>218</v>
      </c>
      <c r="AU272" s="17" t="s">
        <v>83</v>
      </c>
      <c r="AY272" s="17" t="s">
        <v>121</v>
      </c>
      <c r="BE272" s="192">
        <f>IF(N272="základní",J272,0)</f>
        <v>0</v>
      </c>
      <c r="BF272" s="192">
        <f>IF(N272="snížená",J272,0)</f>
        <v>0</v>
      </c>
      <c r="BG272" s="192">
        <f>IF(N272="zákl. přenesená",J272,0)</f>
        <v>0</v>
      </c>
      <c r="BH272" s="192">
        <f>IF(N272="sníž. přenesená",J272,0)</f>
        <v>0</v>
      </c>
      <c r="BI272" s="192">
        <f>IF(N272="nulová",J272,0)</f>
        <v>0</v>
      </c>
      <c r="BJ272" s="17" t="s">
        <v>22</v>
      </c>
      <c r="BK272" s="192">
        <f>ROUND(I272*H272,2)</f>
        <v>0</v>
      </c>
      <c r="BL272" s="17" t="s">
        <v>128</v>
      </c>
      <c r="BM272" s="17" t="s">
        <v>241</v>
      </c>
    </row>
    <row r="273" spans="2:65" s="11" customFormat="1" x14ac:dyDescent="0.3">
      <c r="B273" s="193"/>
      <c r="C273" s="194"/>
      <c r="D273" s="195" t="s">
        <v>130</v>
      </c>
      <c r="E273" s="196" t="s">
        <v>20</v>
      </c>
      <c r="F273" s="197" t="s">
        <v>242</v>
      </c>
      <c r="G273" s="194"/>
      <c r="H273" s="198">
        <v>1.8380000000000001</v>
      </c>
      <c r="I273" s="199"/>
      <c r="J273" s="194"/>
      <c r="K273" s="194"/>
      <c r="L273" s="200"/>
      <c r="M273" s="201"/>
      <c r="N273" s="202"/>
      <c r="O273" s="202"/>
      <c r="P273" s="202"/>
      <c r="Q273" s="202"/>
      <c r="R273" s="202"/>
      <c r="S273" s="202"/>
      <c r="T273" s="203"/>
      <c r="AT273" s="204" t="s">
        <v>130</v>
      </c>
      <c r="AU273" s="204" t="s">
        <v>83</v>
      </c>
      <c r="AV273" s="11" t="s">
        <v>83</v>
      </c>
      <c r="AW273" s="11" t="s">
        <v>39</v>
      </c>
      <c r="AX273" s="11" t="s">
        <v>75</v>
      </c>
      <c r="AY273" s="204" t="s">
        <v>121</v>
      </c>
    </row>
    <row r="274" spans="2:65" s="12" customFormat="1" x14ac:dyDescent="0.3">
      <c r="B274" s="205"/>
      <c r="C274" s="206"/>
      <c r="D274" s="195" t="s">
        <v>130</v>
      </c>
      <c r="E274" s="207" t="s">
        <v>20</v>
      </c>
      <c r="F274" s="208" t="s">
        <v>132</v>
      </c>
      <c r="G274" s="206"/>
      <c r="H274" s="209">
        <v>1.8380000000000001</v>
      </c>
      <c r="I274" s="210"/>
      <c r="J274" s="206"/>
      <c r="K274" s="206"/>
      <c r="L274" s="211"/>
      <c r="M274" s="212"/>
      <c r="N274" s="213"/>
      <c r="O274" s="213"/>
      <c r="P274" s="213"/>
      <c r="Q274" s="213"/>
      <c r="R274" s="213"/>
      <c r="S274" s="213"/>
      <c r="T274" s="214"/>
      <c r="AT274" s="215" t="s">
        <v>130</v>
      </c>
      <c r="AU274" s="215" t="s">
        <v>83</v>
      </c>
      <c r="AV274" s="12" t="s">
        <v>133</v>
      </c>
      <c r="AW274" s="12" t="s">
        <v>39</v>
      </c>
      <c r="AX274" s="12" t="s">
        <v>75</v>
      </c>
      <c r="AY274" s="215" t="s">
        <v>121</v>
      </c>
    </row>
    <row r="275" spans="2:65" s="13" customFormat="1" x14ac:dyDescent="0.3">
      <c r="B275" s="216"/>
      <c r="C275" s="217"/>
      <c r="D275" s="218" t="s">
        <v>130</v>
      </c>
      <c r="E275" s="219" t="s">
        <v>20</v>
      </c>
      <c r="F275" s="220" t="s">
        <v>134</v>
      </c>
      <c r="G275" s="217"/>
      <c r="H275" s="221">
        <v>1.8380000000000001</v>
      </c>
      <c r="I275" s="222"/>
      <c r="J275" s="217"/>
      <c r="K275" s="217"/>
      <c r="L275" s="223"/>
      <c r="M275" s="224"/>
      <c r="N275" s="225"/>
      <c r="O275" s="225"/>
      <c r="P275" s="225"/>
      <c r="Q275" s="225"/>
      <c r="R275" s="225"/>
      <c r="S275" s="225"/>
      <c r="T275" s="226"/>
      <c r="AT275" s="227" t="s">
        <v>130</v>
      </c>
      <c r="AU275" s="227" t="s">
        <v>83</v>
      </c>
      <c r="AV275" s="13" t="s">
        <v>128</v>
      </c>
      <c r="AW275" s="13" t="s">
        <v>39</v>
      </c>
      <c r="AX275" s="13" t="s">
        <v>22</v>
      </c>
      <c r="AY275" s="227" t="s">
        <v>121</v>
      </c>
    </row>
    <row r="276" spans="2:65" s="1" customFormat="1" ht="31.5" customHeight="1" x14ac:dyDescent="0.3">
      <c r="B276" s="34"/>
      <c r="C276" s="181" t="s">
        <v>243</v>
      </c>
      <c r="D276" s="181" t="s">
        <v>123</v>
      </c>
      <c r="E276" s="182" t="s">
        <v>244</v>
      </c>
      <c r="F276" s="183" t="s">
        <v>245</v>
      </c>
      <c r="G276" s="184" t="s">
        <v>126</v>
      </c>
      <c r="H276" s="185">
        <v>46.8</v>
      </c>
      <c r="I276" s="186"/>
      <c r="J276" s="187">
        <f>ROUND(I276*H276,2)</f>
        <v>0</v>
      </c>
      <c r="K276" s="183" t="s">
        <v>127</v>
      </c>
      <c r="L276" s="54"/>
      <c r="M276" s="188" t="s">
        <v>20</v>
      </c>
      <c r="N276" s="189" t="s">
        <v>46</v>
      </c>
      <c r="O276" s="35"/>
      <c r="P276" s="190">
        <f>O276*H276</f>
        <v>0</v>
      </c>
      <c r="Q276" s="190">
        <v>0</v>
      </c>
      <c r="R276" s="190">
        <f>Q276*H276</f>
        <v>0</v>
      </c>
      <c r="S276" s="190">
        <v>0</v>
      </c>
      <c r="T276" s="191">
        <f>S276*H276</f>
        <v>0</v>
      </c>
      <c r="AR276" s="17" t="s">
        <v>128</v>
      </c>
      <c r="AT276" s="17" t="s">
        <v>123</v>
      </c>
      <c r="AU276" s="17" t="s">
        <v>83</v>
      </c>
      <c r="AY276" s="17" t="s">
        <v>121</v>
      </c>
      <c r="BE276" s="192">
        <f>IF(N276="základní",J276,0)</f>
        <v>0</v>
      </c>
      <c r="BF276" s="192">
        <f>IF(N276="snížená",J276,0)</f>
        <v>0</v>
      </c>
      <c r="BG276" s="192">
        <f>IF(N276="zákl. přenesená",J276,0)</f>
        <v>0</v>
      </c>
      <c r="BH276" s="192">
        <f>IF(N276="sníž. přenesená",J276,0)</f>
        <v>0</v>
      </c>
      <c r="BI276" s="192">
        <f>IF(N276="nulová",J276,0)</f>
        <v>0</v>
      </c>
      <c r="BJ276" s="17" t="s">
        <v>22</v>
      </c>
      <c r="BK276" s="192">
        <f>ROUND(I276*H276,2)</f>
        <v>0</v>
      </c>
      <c r="BL276" s="17" t="s">
        <v>128</v>
      </c>
      <c r="BM276" s="17" t="s">
        <v>246</v>
      </c>
    </row>
    <row r="277" spans="2:65" s="11" customFormat="1" x14ac:dyDescent="0.3">
      <c r="B277" s="193"/>
      <c r="C277" s="194"/>
      <c r="D277" s="195" t="s">
        <v>130</v>
      </c>
      <c r="E277" s="196" t="s">
        <v>20</v>
      </c>
      <c r="F277" s="197" t="s">
        <v>211</v>
      </c>
      <c r="G277" s="194"/>
      <c r="H277" s="198">
        <v>31.5</v>
      </c>
      <c r="I277" s="199"/>
      <c r="J277" s="194"/>
      <c r="K277" s="194"/>
      <c r="L277" s="200"/>
      <c r="M277" s="201"/>
      <c r="N277" s="202"/>
      <c r="O277" s="202"/>
      <c r="P277" s="202"/>
      <c r="Q277" s="202"/>
      <c r="R277" s="202"/>
      <c r="S277" s="202"/>
      <c r="T277" s="203"/>
      <c r="AT277" s="204" t="s">
        <v>130</v>
      </c>
      <c r="AU277" s="204" t="s">
        <v>83</v>
      </c>
      <c r="AV277" s="11" t="s">
        <v>83</v>
      </c>
      <c r="AW277" s="11" t="s">
        <v>39</v>
      </c>
      <c r="AX277" s="11" t="s">
        <v>75</v>
      </c>
      <c r="AY277" s="204" t="s">
        <v>121</v>
      </c>
    </row>
    <row r="278" spans="2:65" s="12" customFormat="1" x14ac:dyDescent="0.3">
      <c r="B278" s="205"/>
      <c r="C278" s="206"/>
      <c r="D278" s="195" t="s">
        <v>130</v>
      </c>
      <c r="E278" s="207" t="s">
        <v>20</v>
      </c>
      <c r="F278" s="208" t="s">
        <v>169</v>
      </c>
      <c r="G278" s="206"/>
      <c r="H278" s="209">
        <v>31.5</v>
      </c>
      <c r="I278" s="210"/>
      <c r="J278" s="206"/>
      <c r="K278" s="206"/>
      <c r="L278" s="211"/>
      <c r="M278" s="212"/>
      <c r="N278" s="213"/>
      <c r="O278" s="213"/>
      <c r="P278" s="213"/>
      <c r="Q278" s="213"/>
      <c r="R278" s="213"/>
      <c r="S278" s="213"/>
      <c r="T278" s="214"/>
      <c r="AT278" s="215" t="s">
        <v>130</v>
      </c>
      <c r="AU278" s="215" t="s">
        <v>83</v>
      </c>
      <c r="AV278" s="12" t="s">
        <v>133</v>
      </c>
      <c r="AW278" s="12" t="s">
        <v>39</v>
      </c>
      <c r="AX278" s="12" t="s">
        <v>75</v>
      </c>
      <c r="AY278" s="215" t="s">
        <v>121</v>
      </c>
    </row>
    <row r="279" spans="2:65" s="11" customFormat="1" x14ac:dyDescent="0.3">
      <c r="B279" s="193"/>
      <c r="C279" s="194"/>
      <c r="D279" s="195" t="s">
        <v>130</v>
      </c>
      <c r="E279" s="196" t="s">
        <v>20</v>
      </c>
      <c r="F279" s="197" t="s">
        <v>150</v>
      </c>
      <c r="G279" s="194"/>
      <c r="H279" s="198">
        <v>15.3</v>
      </c>
      <c r="I279" s="199"/>
      <c r="J279" s="194"/>
      <c r="K279" s="194"/>
      <c r="L279" s="200"/>
      <c r="M279" s="201"/>
      <c r="N279" s="202"/>
      <c r="O279" s="202"/>
      <c r="P279" s="202"/>
      <c r="Q279" s="202"/>
      <c r="R279" s="202"/>
      <c r="S279" s="202"/>
      <c r="T279" s="203"/>
      <c r="AT279" s="204" t="s">
        <v>130</v>
      </c>
      <c r="AU279" s="204" t="s">
        <v>83</v>
      </c>
      <c r="AV279" s="11" t="s">
        <v>83</v>
      </c>
      <c r="AW279" s="11" t="s">
        <v>39</v>
      </c>
      <c r="AX279" s="11" t="s">
        <v>75</v>
      </c>
      <c r="AY279" s="204" t="s">
        <v>121</v>
      </c>
    </row>
    <row r="280" spans="2:65" s="12" customFormat="1" x14ac:dyDescent="0.3">
      <c r="B280" s="205"/>
      <c r="C280" s="206"/>
      <c r="D280" s="195" t="s">
        <v>130</v>
      </c>
      <c r="E280" s="207" t="s">
        <v>20</v>
      </c>
      <c r="F280" s="208" t="s">
        <v>151</v>
      </c>
      <c r="G280" s="206"/>
      <c r="H280" s="209">
        <v>15.3</v>
      </c>
      <c r="I280" s="210"/>
      <c r="J280" s="206"/>
      <c r="K280" s="206"/>
      <c r="L280" s="211"/>
      <c r="M280" s="212"/>
      <c r="N280" s="213"/>
      <c r="O280" s="213"/>
      <c r="P280" s="213"/>
      <c r="Q280" s="213"/>
      <c r="R280" s="213"/>
      <c r="S280" s="213"/>
      <c r="T280" s="214"/>
      <c r="AT280" s="215" t="s">
        <v>130</v>
      </c>
      <c r="AU280" s="215" t="s">
        <v>83</v>
      </c>
      <c r="AV280" s="12" t="s">
        <v>133</v>
      </c>
      <c r="AW280" s="12" t="s">
        <v>39</v>
      </c>
      <c r="AX280" s="12" t="s">
        <v>75</v>
      </c>
      <c r="AY280" s="215" t="s">
        <v>121</v>
      </c>
    </row>
    <row r="281" spans="2:65" s="13" customFormat="1" x14ac:dyDescent="0.3">
      <c r="B281" s="216"/>
      <c r="C281" s="217"/>
      <c r="D281" s="218" t="s">
        <v>130</v>
      </c>
      <c r="E281" s="219" t="s">
        <v>20</v>
      </c>
      <c r="F281" s="220" t="s">
        <v>134</v>
      </c>
      <c r="G281" s="217"/>
      <c r="H281" s="221">
        <v>46.8</v>
      </c>
      <c r="I281" s="222"/>
      <c r="J281" s="217"/>
      <c r="K281" s="217"/>
      <c r="L281" s="223"/>
      <c r="M281" s="224"/>
      <c r="N281" s="225"/>
      <c r="O281" s="225"/>
      <c r="P281" s="225"/>
      <c r="Q281" s="225"/>
      <c r="R281" s="225"/>
      <c r="S281" s="225"/>
      <c r="T281" s="226"/>
      <c r="AT281" s="227" t="s">
        <v>130</v>
      </c>
      <c r="AU281" s="227" t="s">
        <v>83</v>
      </c>
      <c r="AV281" s="13" t="s">
        <v>128</v>
      </c>
      <c r="AW281" s="13" t="s">
        <v>39</v>
      </c>
      <c r="AX281" s="13" t="s">
        <v>22</v>
      </c>
      <c r="AY281" s="227" t="s">
        <v>121</v>
      </c>
    </row>
    <row r="282" spans="2:65" s="1" customFormat="1" ht="22.5" customHeight="1" x14ac:dyDescent="0.3">
      <c r="B282" s="34"/>
      <c r="C282" s="181" t="s">
        <v>247</v>
      </c>
      <c r="D282" s="181" t="s">
        <v>123</v>
      </c>
      <c r="E282" s="182" t="s">
        <v>248</v>
      </c>
      <c r="F282" s="183" t="s">
        <v>249</v>
      </c>
      <c r="G282" s="184" t="s">
        <v>126</v>
      </c>
      <c r="H282" s="185">
        <v>42</v>
      </c>
      <c r="I282" s="186"/>
      <c r="J282" s="187">
        <f>ROUND(I282*H282,2)</f>
        <v>0</v>
      </c>
      <c r="K282" s="183" t="s">
        <v>127</v>
      </c>
      <c r="L282" s="54"/>
      <c r="M282" s="188" t="s">
        <v>20</v>
      </c>
      <c r="N282" s="189" t="s">
        <v>46</v>
      </c>
      <c r="O282" s="35"/>
      <c r="P282" s="190">
        <f>O282*H282</f>
        <v>0</v>
      </c>
      <c r="Q282" s="190">
        <v>0</v>
      </c>
      <c r="R282" s="190">
        <f>Q282*H282</f>
        <v>0</v>
      </c>
      <c r="S282" s="190">
        <v>0</v>
      </c>
      <c r="T282" s="191">
        <f>S282*H282</f>
        <v>0</v>
      </c>
      <c r="AR282" s="17" t="s">
        <v>128</v>
      </c>
      <c r="AT282" s="17" t="s">
        <v>123</v>
      </c>
      <c r="AU282" s="17" t="s">
        <v>83</v>
      </c>
      <c r="AY282" s="17" t="s">
        <v>121</v>
      </c>
      <c r="BE282" s="192">
        <f>IF(N282="základní",J282,0)</f>
        <v>0</v>
      </c>
      <c r="BF282" s="192">
        <f>IF(N282="snížená",J282,0)</f>
        <v>0</v>
      </c>
      <c r="BG282" s="192">
        <f>IF(N282="zákl. přenesená",J282,0)</f>
        <v>0</v>
      </c>
      <c r="BH282" s="192">
        <f>IF(N282="sníž. přenesená",J282,0)</f>
        <v>0</v>
      </c>
      <c r="BI282" s="192">
        <f>IF(N282="nulová",J282,0)</f>
        <v>0</v>
      </c>
      <c r="BJ282" s="17" t="s">
        <v>22</v>
      </c>
      <c r="BK282" s="192">
        <f>ROUND(I282*H282,2)</f>
        <v>0</v>
      </c>
      <c r="BL282" s="17" t="s">
        <v>128</v>
      </c>
      <c r="BM282" s="17" t="s">
        <v>250</v>
      </c>
    </row>
    <row r="283" spans="2:65" s="11" customFormat="1" x14ac:dyDescent="0.3">
      <c r="B283" s="193"/>
      <c r="C283" s="194"/>
      <c r="D283" s="195" t="s">
        <v>130</v>
      </c>
      <c r="E283" s="196" t="s">
        <v>20</v>
      </c>
      <c r="F283" s="197" t="s">
        <v>211</v>
      </c>
      <c r="G283" s="194"/>
      <c r="H283" s="198">
        <v>31.5</v>
      </c>
      <c r="I283" s="199"/>
      <c r="J283" s="194"/>
      <c r="K283" s="194"/>
      <c r="L283" s="200"/>
      <c r="M283" s="201"/>
      <c r="N283" s="202"/>
      <c r="O283" s="202"/>
      <c r="P283" s="202"/>
      <c r="Q283" s="202"/>
      <c r="R283" s="202"/>
      <c r="S283" s="202"/>
      <c r="T283" s="203"/>
      <c r="AT283" s="204" t="s">
        <v>130</v>
      </c>
      <c r="AU283" s="204" t="s">
        <v>83</v>
      </c>
      <c r="AV283" s="11" t="s">
        <v>83</v>
      </c>
      <c r="AW283" s="11" t="s">
        <v>39</v>
      </c>
      <c r="AX283" s="11" t="s">
        <v>75</v>
      </c>
      <c r="AY283" s="204" t="s">
        <v>121</v>
      </c>
    </row>
    <row r="284" spans="2:65" s="12" customFormat="1" x14ac:dyDescent="0.3">
      <c r="B284" s="205"/>
      <c r="C284" s="206"/>
      <c r="D284" s="195" t="s">
        <v>130</v>
      </c>
      <c r="E284" s="207" t="s">
        <v>20</v>
      </c>
      <c r="F284" s="208" t="s">
        <v>169</v>
      </c>
      <c r="G284" s="206"/>
      <c r="H284" s="209">
        <v>31.5</v>
      </c>
      <c r="I284" s="210"/>
      <c r="J284" s="206"/>
      <c r="K284" s="206"/>
      <c r="L284" s="211"/>
      <c r="M284" s="212"/>
      <c r="N284" s="213"/>
      <c r="O284" s="213"/>
      <c r="P284" s="213"/>
      <c r="Q284" s="213"/>
      <c r="R284" s="213"/>
      <c r="S284" s="213"/>
      <c r="T284" s="214"/>
      <c r="AT284" s="215" t="s">
        <v>130</v>
      </c>
      <c r="AU284" s="215" t="s">
        <v>83</v>
      </c>
      <c r="AV284" s="12" t="s">
        <v>133</v>
      </c>
      <c r="AW284" s="12" t="s">
        <v>39</v>
      </c>
      <c r="AX284" s="12" t="s">
        <v>75</v>
      </c>
      <c r="AY284" s="215" t="s">
        <v>121</v>
      </c>
    </row>
    <row r="285" spans="2:65" s="11" customFormat="1" x14ac:dyDescent="0.3">
      <c r="B285" s="193"/>
      <c r="C285" s="194"/>
      <c r="D285" s="195" t="s">
        <v>130</v>
      </c>
      <c r="E285" s="196" t="s">
        <v>20</v>
      </c>
      <c r="F285" s="197" t="s">
        <v>145</v>
      </c>
      <c r="G285" s="194"/>
      <c r="H285" s="198">
        <v>10.5</v>
      </c>
      <c r="I285" s="199"/>
      <c r="J285" s="194"/>
      <c r="K285" s="194"/>
      <c r="L285" s="200"/>
      <c r="M285" s="201"/>
      <c r="N285" s="202"/>
      <c r="O285" s="202"/>
      <c r="P285" s="202"/>
      <c r="Q285" s="202"/>
      <c r="R285" s="202"/>
      <c r="S285" s="202"/>
      <c r="T285" s="203"/>
      <c r="AT285" s="204" t="s">
        <v>130</v>
      </c>
      <c r="AU285" s="204" t="s">
        <v>83</v>
      </c>
      <c r="AV285" s="11" t="s">
        <v>83</v>
      </c>
      <c r="AW285" s="11" t="s">
        <v>39</v>
      </c>
      <c r="AX285" s="11" t="s">
        <v>75</v>
      </c>
      <c r="AY285" s="204" t="s">
        <v>121</v>
      </c>
    </row>
    <row r="286" spans="2:65" s="12" customFormat="1" x14ac:dyDescent="0.3">
      <c r="B286" s="205"/>
      <c r="C286" s="206"/>
      <c r="D286" s="195" t="s">
        <v>130</v>
      </c>
      <c r="E286" s="207" t="s">
        <v>20</v>
      </c>
      <c r="F286" s="208" t="s">
        <v>146</v>
      </c>
      <c r="G286" s="206"/>
      <c r="H286" s="209">
        <v>10.5</v>
      </c>
      <c r="I286" s="210"/>
      <c r="J286" s="206"/>
      <c r="K286" s="206"/>
      <c r="L286" s="211"/>
      <c r="M286" s="212"/>
      <c r="N286" s="213"/>
      <c r="O286" s="213"/>
      <c r="P286" s="213"/>
      <c r="Q286" s="213"/>
      <c r="R286" s="213"/>
      <c r="S286" s="213"/>
      <c r="T286" s="214"/>
      <c r="AT286" s="215" t="s">
        <v>130</v>
      </c>
      <c r="AU286" s="215" t="s">
        <v>83</v>
      </c>
      <c r="AV286" s="12" t="s">
        <v>133</v>
      </c>
      <c r="AW286" s="12" t="s">
        <v>39</v>
      </c>
      <c r="AX286" s="12" t="s">
        <v>75</v>
      </c>
      <c r="AY286" s="215" t="s">
        <v>121</v>
      </c>
    </row>
    <row r="287" spans="2:65" s="13" customFormat="1" x14ac:dyDescent="0.3">
      <c r="B287" s="216"/>
      <c r="C287" s="217"/>
      <c r="D287" s="218" t="s">
        <v>130</v>
      </c>
      <c r="E287" s="219" t="s">
        <v>20</v>
      </c>
      <c r="F287" s="220" t="s">
        <v>134</v>
      </c>
      <c r="G287" s="217"/>
      <c r="H287" s="221">
        <v>42</v>
      </c>
      <c r="I287" s="222"/>
      <c r="J287" s="217"/>
      <c r="K287" s="217"/>
      <c r="L287" s="223"/>
      <c r="M287" s="224"/>
      <c r="N287" s="225"/>
      <c r="O287" s="225"/>
      <c r="P287" s="225"/>
      <c r="Q287" s="225"/>
      <c r="R287" s="225"/>
      <c r="S287" s="225"/>
      <c r="T287" s="226"/>
      <c r="AT287" s="227" t="s">
        <v>130</v>
      </c>
      <c r="AU287" s="227" t="s">
        <v>83</v>
      </c>
      <c r="AV287" s="13" t="s">
        <v>128</v>
      </c>
      <c r="AW287" s="13" t="s">
        <v>39</v>
      </c>
      <c r="AX287" s="13" t="s">
        <v>22</v>
      </c>
      <c r="AY287" s="227" t="s">
        <v>121</v>
      </c>
    </row>
    <row r="288" spans="2:65" s="1" customFormat="1" ht="22.5" customHeight="1" x14ac:dyDescent="0.3">
      <c r="B288" s="34"/>
      <c r="C288" s="181" t="s">
        <v>251</v>
      </c>
      <c r="D288" s="181" t="s">
        <v>123</v>
      </c>
      <c r="E288" s="182" t="s">
        <v>252</v>
      </c>
      <c r="F288" s="183" t="s">
        <v>253</v>
      </c>
      <c r="G288" s="184" t="s">
        <v>126</v>
      </c>
      <c r="H288" s="185">
        <v>31.5</v>
      </c>
      <c r="I288" s="186"/>
      <c r="J288" s="187">
        <f>ROUND(I288*H288,2)</f>
        <v>0</v>
      </c>
      <c r="K288" s="183" t="s">
        <v>127</v>
      </c>
      <c r="L288" s="54"/>
      <c r="M288" s="188" t="s">
        <v>20</v>
      </c>
      <c r="N288" s="189" t="s">
        <v>46</v>
      </c>
      <c r="O288" s="35"/>
      <c r="P288" s="190">
        <f>O288*H288</f>
        <v>0</v>
      </c>
      <c r="Q288" s="190">
        <v>0</v>
      </c>
      <c r="R288" s="190">
        <f>Q288*H288</f>
        <v>0</v>
      </c>
      <c r="S288" s="190">
        <v>0</v>
      </c>
      <c r="T288" s="191">
        <f>S288*H288</f>
        <v>0</v>
      </c>
      <c r="AR288" s="17" t="s">
        <v>128</v>
      </c>
      <c r="AT288" s="17" t="s">
        <v>123</v>
      </c>
      <c r="AU288" s="17" t="s">
        <v>83</v>
      </c>
      <c r="AY288" s="17" t="s">
        <v>121</v>
      </c>
      <c r="BE288" s="192">
        <f>IF(N288="základní",J288,0)</f>
        <v>0</v>
      </c>
      <c r="BF288" s="192">
        <f>IF(N288="snížená",J288,0)</f>
        <v>0</v>
      </c>
      <c r="BG288" s="192">
        <f>IF(N288="zákl. přenesená",J288,0)</f>
        <v>0</v>
      </c>
      <c r="BH288" s="192">
        <f>IF(N288="sníž. přenesená",J288,0)</f>
        <v>0</v>
      </c>
      <c r="BI288" s="192">
        <f>IF(N288="nulová",J288,0)</f>
        <v>0</v>
      </c>
      <c r="BJ288" s="17" t="s">
        <v>22</v>
      </c>
      <c r="BK288" s="192">
        <f>ROUND(I288*H288,2)</f>
        <v>0</v>
      </c>
      <c r="BL288" s="17" t="s">
        <v>128</v>
      </c>
      <c r="BM288" s="17" t="s">
        <v>254</v>
      </c>
    </row>
    <row r="289" spans="2:65" s="11" customFormat="1" x14ac:dyDescent="0.3">
      <c r="B289" s="193"/>
      <c r="C289" s="194"/>
      <c r="D289" s="195" t="s">
        <v>130</v>
      </c>
      <c r="E289" s="196" t="s">
        <v>20</v>
      </c>
      <c r="F289" s="197" t="s">
        <v>211</v>
      </c>
      <c r="G289" s="194"/>
      <c r="H289" s="198">
        <v>31.5</v>
      </c>
      <c r="I289" s="199"/>
      <c r="J289" s="194"/>
      <c r="K289" s="194"/>
      <c r="L289" s="200"/>
      <c r="M289" s="201"/>
      <c r="N289" s="202"/>
      <c r="O289" s="202"/>
      <c r="P289" s="202"/>
      <c r="Q289" s="202"/>
      <c r="R289" s="202"/>
      <c r="S289" s="202"/>
      <c r="T289" s="203"/>
      <c r="AT289" s="204" t="s">
        <v>130</v>
      </c>
      <c r="AU289" s="204" t="s">
        <v>83</v>
      </c>
      <c r="AV289" s="11" t="s">
        <v>83</v>
      </c>
      <c r="AW289" s="11" t="s">
        <v>39</v>
      </c>
      <c r="AX289" s="11" t="s">
        <v>75</v>
      </c>
      <c r="AY289" s="204" t="s">
        <v>121</v>
      </c>
    </row>
    <row r="290" spans="2:65" s="12" customFormat="1" x14ac:dyDescent="0.3">
      <c r="B290" s="205"/>
      <c r="C290" s="206"/>
      <c r="D290" s="195" t="s">
        <v>130</v>
      </c>
      <c r="E290" s="207" t="s">
        <v>20</v>
      </c>
      <c r="F290" s="208" t="s">
        <v>169</v>
      </c>
      <c r="G290" s="206"/>
      <c r="H290" s="209">
        <v>31.5</v>
      </c>
      <c r="I290" s="210"/>
      <c r="J290" s="206"/>
      <c r="K290" s="206"/>
      <c r="L290" s="211"/>
      <c r="M290" s="212"/>
      <c r="N290" s="213"/>
      <c r="O290" s="213"/>
      <c r="P290" s="213"/>
      <c r="Q290" s="213"/>
      <c r="R290" s="213"/>
      <c r="S290" s="213"/>
      <c r="T290" s="214"/>
      <c r="AT290" s="215" t="s">
        <v>130</v>
      </c>
      <c r="AU290" s="215" t="s">
        <v>83</v>
      </c>
      <c r="AV290" s="12" t="s">
        <v>133</v>
      </c>
      <c r="AW290" s="12" t="s">
        <v>39</v>
      </c>
      <c r="AX290" s="12" t="s">
        <v>75</v>
      </c>
      <c r="AY290" s="215" t="s">
        <v>121</v>
      </c>
    </row>
    <row r="291" spans="2:65" s="13" customFormat="1" x14ac:dyDescent="0.3">
      <c r="B291" s="216"/>
      <c r="C291" s="217"/>
      <c r="D291" s="218" t="s">
        <v>130</v>
      </c>
      <c r="E291" s="219" t="s">
        <v>20</v>
      </c>
      <c r="F291" s="220" t="s">
        <v>134</v>
      </c>
      <c r="G291" s="217"/>
      <c r="H291" s="221">
        <v>31.5</v>
      </c>
      <c r="I291" s="222"/>
      <c r="J291" s="217"/>
      <c r="K291" s="217"/>
      <c r="L291" s="223"/>
      <c r="M291" s="224"/>
      <c r="N291" s="225"/>
      <c r="O291" s="225"/>
      <c r="P291" s="225"/>
      <c r="Q291" s="225"/>
      <c r="R291" s="225"/>
      <c r="S291" s="225"/>
      <c r="T291" s="226"/>
      <c r="AT291" s="227" t="s">
        <v>130</v>
      </c>
      <c r="AU291" s="227" t="s">
        <v>83</v>
      </c>
      <c r="AV291" s="13" t="s">
        <v>128</v>
      </c>
      <c r="AW291" s="13" t="s">
        <v>39</v>
      </c>
      <c r="AX291" s="13" t="s">
        <v>22</v>
      </c>
      <c r="AY291" s="227" t="s">
        <v>121</v>
      </c>
    </row>
    <row r="292" spans="2:65" s="1" customFormat="1" ht="22.5" customHeight="1" x14ac:dyDescent="0.3">
      <c r="B292" s="34"/>
      <c r="C292" s="181" t="s">
        <v>255</v>
      </c>
      <c r="D292" s="181" t="s">
        <v>123</v>
      </c>
      <c r="E292" s="182" t="s">
        <v>256</v>
      </c>
      <c r="F292" s="183" t="s">
        <v>257</v>
      </c>
      <c r="G292" s="184" t="s">
        <v>126</v>
      </c>
      <c r="H292" s="185">
        <v>42</v>
      </c>
      <c r="I292" s="186"/>
      <c r="J292" s="187">
        <f>ROUND(I292*H292,2)</f>
        <v>0</v>
      </c>
      <c r="K292" s="183" t="s">
        <v>127</v>
      </c>
      <c r="L292" s="54"/>
      <c r="M292" s="188" t="s">
        <v>20</v>
      </c>
      <c r="N292" s="189" t="s">
        <v>46</v>
      </c>
      <c r="O292" s="35"/>
      <c r="P292" s="190">
        <f>O292*H292</f>
        <v>0</v>
      </c>
      <c r="Q292" s="190">
        <v>0</v>
      </c>
      <c r="R292" s="190">
        <f>Q292*H292</f>
        <v>0</v>
      </c>
      <c r="S292" s="190">
        <v>0</v>
      </c>
      <c r="T292" s="191">
        <f>S292*H292</f>
        <v>0</v>
      </c>
      <c r="AR292" s="17" t="s">
        <v>128</v>
      </c>
      <c r="AT292" s="17" t="s">
        <v>123</v>
      </c>
      <c r="AU292" s="17" t="s">
        <v>83</v>
      </c>
      <c r="AY292" s="17" t="s">
        <v>121</v>
      </c>
      <c r="BE292" s="192">
        <f>IF(N292="základní",J292,0)</f>
        <v>0</v>
      </c>
      <c r="BF292" s="192">
        <f>IF(N292="snížená",J292,0)</f>
        <v>0</v>
      </c>
      <c r="BG292" s="192">
        <f>IF(N292="zákl. přenesená",J292,0)</f>
        <v>0</v>
      </c>
      <c r="BH292" s="192">
        <f>IF(N292="sníž. přenesená",J292,0)</f>
        <v>0</v>
      </c>
      <c r="BI292" s="192">
        <f>IF(N292="nulová",J292,0)</f>
        <v>0</v>
      </c>
      <c r="BJ292" s="17" t="s">
        <v>22</v>
      </c>
      <c r="BK292" s="192">
        <f>ROUND(I292*H292,2)</f>
        <v>0</v>
      </c>
      <c r="BL292" s="17" t="s">
        <v>128</v>
      </c>
      <c r="BM292" s="17" t="s">
        <v>258</v>
      </c>
    </row>
    <row r="293" spans="2:65" s="11" customFormat="1" x14ac:dyDescent="0.3">
      <c r="B293" s="193"/>
      <c r="C293" s="194"/>
      <c r="D293" s="195" t="s">
        <v>130</v>
      </c>
      <c r="E293" s="196" t="s">
        <v>20</v>
      </c>
      <c r="F293" s="197" t="s">
        <v>211</v>
      </c>
      <c r="G293" s="194"/>
      <c r="H293" s="198">
        <v>31.5</v>
      </c>
      <c r="I293" s="199"/>
      <c r="J293" s="194"/>
      <c r="K293" s="194"/>
      <c r="L293" s="200"/>
      <c r="M293" s="201"/>
      <c r="N293" s="202"/>
      <c r="O293" s="202"/>
      <c r="P293" s="202"/>
      <c r="Q293" s="202"/>
      <c r="R293" s="202"/>
      <c r="S293" s="202"/>
      <c r="T293" s="203"/>
      <c r="AT293" s="204" t="s">
        <v>130</v>
      </c>
      <c r="AU293" s="204" t="s">
        <v>83</v>
      </c>
      <c r="AV293" s="11" t="s">
        <v>83</v>
      </c>
      <c r="AW293" s="11" t="s">
        <v>39</v>
      </c>
      <c r="AX293" s="11" t="s">
        <v>75</v>
      </c>
      <c r="AY293" s="204" t="s">
        <v>121</v>
      </c>
    </row>
    <row r="294" spans="2:65" s="12" customFormat="1" x14ac:dyDescent="0.3">
      <c r="B294" s="205"/>
      <c r="C294" s="206"/>
      <c r="D294" s="195" t="s">
        <v>130</v>
      </c>
      <c r="E294" s="207" t="s">
        <v>20</v>
      </c>
      <c r="F294" s="208" t="s">
        <v>169</v>
      </c>
      <c r="G294" s="206"/>
      <c r="H294" s="209">
        <v>31.5</v>
      </c>
      <c r="I294" s="210"/>
      <c r="J294" s="206"/>
      <c r="K294" s="206"/>
      <c r="L294" s="211"/>
      <c r="M294" s="212"/>
      <c r="N294" s="213"/>
      <c r="O294" s="213"/>
      <c r="P294" s="213"/>
      <c r="Q294" s="213"/>
      <c r="R294" s="213"/>
      <c r="S294" s="213"/>
      <c r="T294" s="214"/>
      <c r="AT294" s="215" t="s">
        <v>130</v>
      </c>
      <c r="AU294" s="215" t="s">
        <v>83</v>
      </c>
      <c r="AV294" s="12" t="s">
        <v>133</v>
      </c>
      <c r="AW294" s="12" t="s">
        <v>39</v>
      </c>
      <c r="AX294" s="12" t="s">
        <v>75</v>
      </c>
      <c r="AY294" s="215" t="s">
        <v>121</v>
      </c>
    </row>
    <row r="295" spans="2:65" s="11" customFormat="1" x14ac:dyDescent="0.3">
      <c r="B295" s="193"/>
      <c r="C295" s="194"/>
      <c r="D295" s="195" t="s">
        <v>130</v>
      </c>
      <c r="E295" s="196" t="s">
        <v>20</v>
      </c>
      <c r="F295" s="197" t="s">
        <v>145</v>
      </c>
      <c r="G295" s="194"/>
      <c r="H295" s="198">
        <v>10.5</v>
      </c>
      <c r="I295" s="199"/>
      <c r="J295" s="194"/>
      <c r="K295" s="194"/>
      <c r="L295" s="200"/>
      <c r="M295" s="201"/>
      <c r="N295" s="202"/>
      <c r="O295" s="202"/>
      <c r="P295" s="202"/>
      <c r="Q295" s="202"/>
      <c r="R295" s="202"/>
      <c r="S295" s="202"/>
      <c r="T295" s="203"/>
      <c r="AT295" s="204" t="s">
        <v>130</v>
      </c>
      <c r="AU295" s="204" t="s">
        <v>83</v>
      </c>
      <c r="AV295" s="11" t="s">
        <v>83</v>
      </c>
      <c r="AW295" s="11" t="s">
        <v>39</v>
      </c>
      <c r="AX295" s="11" t="s">
        <v>75</v>
      </c>
      <c r="AY295" s="204" t="s">
        <v>121</v>
      </c>
    </row>
    <row r="296" spans="2:65" s="12" customFormat="1" x14ac:dyDescent="0.3">
      <c r="B296" s="205"/>
      <c r="C296" s="206"/>
      <c r="D296" s="195" t="s">
        <v>130</v>
      </c>
      <c r="E296" s="207" t="s">
        <v>20</v>
      </c>
      <c r="F296" s="208" t="s">
        <v>146</v>
      </c>
      <c r="G296" s="206"/>
      <c r="H296" s="209">
        <v>10.5</v>
      </c>
      <c r="I296" s="210"/>
      <c r="J296" s="206"/>
      <c r="K296" s="206"/>
      <c r="L296" s="211"/>
      <c r="M296" s="212"/>
      <c r="N296" s="213"/>
      <c r="O296" s="213"/>
      <c r="P296" s="213"/>
      <c r="Q296" s="213"/>
      <c r="R296" s="213"/>
      <c r="S296" s="213"/>
      <c r="T296" s="214"/>
      <c r="AT296" s="215" t="s">
        <v>130</v>
      </c>
      <c r="AU296" s="215" t="s">
        <v>83</v>
      </c>
      <c r="AV296" s="12" t="s">
        <v>133</v>
      </c>
      <c r="AW296" s="12" t="s">
        <v>39</v>
      </c>
      <c r="AX296" s="12" t="s">
        <v>75</v>
      </c>
      <c r="AY296" s="215" t="s">
        <v>121</v>
      </c>
    </row>
    <row r="297" spans="2:65" s="13" customFormat="1" x14ac:dyDescent="0.3">
      <c r="B297" s="216"/>
      <c r="C297" s="217"/>
      <c r="D297" s="218" t="s">
        <v>130</v>
      </c>
      <c r="E297" s="219" t="s">
        <v>20</v>
      </c>
      <c r="F297" s="220" t="s">
        <v>134</v>
      </c>
      <c r="G297" s="217"/>
      <c r="H297" s="221">
        <v>42</v>
      </c>
      <c r="I297" s="222"/>
      <c r="J297" s="217"/>
      <c r="K297" s="217"/>
      <c r="L297" s="223"/>
      <c r="M297" s="224"/>
      <c r="N297" s="225"/>
      <c r="O297" s="225"/>
      <c r="P297" s="225"/>
      <c r="Q297" s="225"/>
      <c r="R297" s="225"/>
      <c r="S297" s="225"/>
      <c r="T297" s="226"/>
      <c r="AT297" s="227" t="s">
        <v>130</v>
      </c>
      <c r="AU297" s="227" t="s">
        <v>83</v>
      </c>
      <c r="AV297" s="13" t="s">
        <v>128</v>
      </c>
      <c r="AW297" s="13" t="s">
        <v>39</v>
      </c>
      <c r="AX297" s="13" t="s">
        <v>22</v>
      </c>
      <c r="AY297" s="227" t="s">
        <v>121</v>
      </c>
    </row>
    <row r="298" spans="2:65" s="1" customFormat="1" ht="22.5" customHeight="1" x14ac:dyDescent="0.3">
      <c r="B298" s="34"/>
      <c r="C298" s="181" t="s">
        <v>259</v>
      </c>
      <c r="D298" s="181" t="s">
        <v>123</v>
      </c>
      <c r="E298" s="182" t="s">
        <v>260</v>
      </c>
      <c r="F298" s="183" t="s">
        <v>261</v>
      </c>
      <c r="G298" s="184" t="s">
        <v>126</v>
      </c>
      <c r="H298" s="185">
        <v>21</v>
      </c>
      <c r="I298" s="186"/>
      <c r="J298" s="187">
        <f>ROUND(I298*H298,2)</f>
        <v>0</v>
      </c>
      <c r="K298" s="183" t="s">
        <v>127</v>
      </c>
      <c r="L298" s="54"/>
      <c r="M298" s="188" t="s">
        <v>20</v>
      </c>
      <c r="N298" s="189" t="s">
        <v>46</v>
      </c>
      <c r="O298" s="35"/>
      <c r="P298" s="190">
        <f>O298*H298</f>
        <v>0</v>
      </c>
      <c r="Q298" s="190">
        <v>0</v>
      </c>
      <c r="R298" s="190">
        <f>Q298*H298</f>
        <v>0</v>
      </c>
      <c r="S298" s="190">
        <v>0</v>
      </c>
      <c r="T298" s="191">
        <f>S298*H298</f>
        <v>0</v>
      </c>
      <c r="AR298" s="17" t="s">
        <v>128</v>
      </c>
      <c r="AT298" s="17" t="s">
        <v>123</v>
      </c>
      <c r="AU298" s="17" t="s">
        <v>83</v>
      </c>
      <c r="AY298" s="17" t="s">
        <v>121</v>
      </c>
      <c r="BE298" s="192">
        <f>IF(N298="základní",J298,0)</f>
        <v>0</v>
      </c>
      <c r="BF298" s="192">
        <f>IF(N298="snížená",J298,0)</f>
        <v>0</v>
      </c>
      <c r="BG298" s="192">
        <f>IF(N298="zákl. přenesená",J298,0)</f>
        <v>0</v>
      </c>
      <c r="BH298" s="192">
        <f>IF(N298="sníž. přenesená",J298,0)</f>
        <v>0</v>
      </c>
      <c r="BI298" s="192">
        <f>IF(N298="nulová",J298,0)</f>
        <v>0</v>
      </c>
      <c r="BJ298" s="17" t="s">
        <v>22</v>
      </c>
      <c r="BK298" s="192">
        <f>ROUND(I298*H298,2)</f>
        <v>0</v>
      </c>
      <c r="BL298" s="17" t="s">
        <v>128</v>
      </c>
      <c r="BM298" s="17" t="s">
        <v>262</v>
      </c>
    </row>
    <row r="299" spans="2:65" s="11" customFormat="1" x14ac:dyDescent="0.3">
      <c r="B299" s="193"/>
      <c r="C299" s="194"/>
      <c r="D299" s="195" t="s">
        <v>130</v>
      </c>
      <c r="E299" s="196" t="s">
        <v>20</v>
      </c>
      <c r="F299" s="197" t="s">
        <v>143</v>
      </c>
      <c r="G299" s="194"/>
      <c r="H299" s="198">
        <v>21</v>
      </c>
      <c r="I299" s="199"/>
      <c r="J299" s="194"/>
      <c r="K299" s="194"/>
      <c r="L299" s="200"/>
      <c r="M299" s="201"/>
      <c r="N299" s="202"/>
      <c r="O299" s="202"/>
      <c r="P299" s="202"/>
      <c r="Q299" s="202"/>
      <c r="R299" s="202"/>
      <c r="S299" s="202"/>
      <c r="T299" s="203"/>
      <c r="AT299" s="204" t="s">
        <v>130</v>
      </c>
      <c r="AU299" s="204" t="s">
        <v>83</v>
      </c>
      <c r="AV299" s="11" t="s">
        <v>83</v>
      </c>
      <c r="AW299" s="11" t="s">
        <v>39</v>
      </c>
      <c r="AX299" s="11" t="s">
        <v>75</v>
      </c>
      <c r="AY299" s="204" t="s">
        <v>121</v>
      </c>
    </row>
    <row r="300" spans="2:65" s="12" customFormat="1" x14ac:dyDescent="0.3">
      <c r="B300" s="205"/>
      <c r="C300" s="206"/>
      <c r="D300" s="195" t="s">
        <v>130</v>
      </c>
      <c r="E300" s="207" t="s">
        <v>20</v>
      </c>
      <c r="F300" s="208" t="s">
        <v>144</v>
      </c>
      <c r="G300" s="206"/>
      <c r="H300" s="209">
        <v>21</v>
      </c>
      <c r="I300" s="210"/>
      <c r="J300" s="206"/>
      <c r="K300" s="206"/>
      <c r="L300" s="211"/>
      <c r="M300" s="212"/>
      <c r="N300" s="213"/>
      <c r="O300" s="213"/>
      <c r="P300" s="213"/>
      <c r="Q300" s="213"/>
      <c r="R300" s="213"/>
      <c r="S300" s="213"/>
      <c r="T300" s="214"/>
      <c r="AT300" s="215" t="s">
        <v>130</v>
      </c>
      <c r="AU300" s="215" t="s">
        <v>83</v>
      </c>
      <c r="AV300" s="12" t="s">
        <v>133</v>
      </c>
      <c r="AW300" s="12" t="s">
        <v>39</v>
      </c>
      <c r="AX300" s="12" t="s">
        <v>75</v>
      </c>
      <c r="AY300" s="215" t="s">
        <v>121</v>
      </c>
    </row>
    <row r="301" spans="2:65" s="13" customFormat="1" x14ac:dyDescent="0.3">
      <c r="B301" s="216"/>
      <c r="C301" s="217"/>
      <c r="D301" s="218" t="s">
        <v>130</v>
      </c>
      <c r="E301" s="219" t="s">
        <v>20</v>
      </c>
      <c r="F301" s="220" t="s">
        <v>134</v>
      </c>
      <c r="G301" s="217"/>
      <c r="H301" s="221">
        <v>21</v>
      </c>
      <c r="I301" s="222"/>
      <c r="J301" s="217"/>
      <c r="K301" s="217"/>
      <c r="L301" s="223"/>
      <c r="M301" s="224"/>
      <c r="N301" s="225"/>
      <c r="O301" s="225"/>
      <c r="P301" s="225"/>
      <c r="Q301" s="225"/>
      <c r="R301" s="225"/>
      <c r="S301" s="225"/>
      <c r="T301" s="226"/>
      <c r="AT301" s="227" t="s">
        <v>130</v>
      </c>
      <c r="AU301" s="227" t="s">
        <v>83</v>
      </c>
      <c r="AV301" s="13" t="s">
        <v>128</v>
      </c>
      <c r="AW301" s="13" t="s">
        <v>39</v>
      </c>
      <c r="AX301" s="13" t="s">
        <v>22</v>
      </c>
      <c r="AY301" s="227" t="s">
        <v>121</v>
      </c>
    </row>
    <row r="302" spans="2:65" s="1" customFormat="1" ht="22.5" customHeight="1" x14ac:dyDescent="0.3">
      <c r="B302" s="34"/>
      <c r="C302" s="181" t="s">
        <v>263</v>
      </c>
      <c r="D302" s="181" t="s">
        <v>123</v>
      </c>
      <c r="E302" s="182" t="s">
        <v>264</v>
      </c>
      <c r="F302" s="183" t="s">
        <v>265</v>
      </c>
      <c r="G302" s="184" t="s">
        <v>126</v>
      </c>
      <c r="H302" s="185">
        <v>78.3</v>
      </c>
      <c r="I302" s="186"/>
      <c r="J302" s="187">
        <f>ROUND(I302*H302,2)</f>
        <v>0</v>
      </c>
      <c r="K302" s="183" t="s">
        <v>127</v>
      </c>
      <c r="L302" s="54"/>
      <c r="M302" s="188" t="s">
        <v>20</v>
      </c>
      <c r="N302" s="189" t="s">
        <v>46</v>
      </c>
      <c r="O302" s="35"/>
      <c r="P302" s="190">
        <f>O302*H302</f>
        <v>0</v>
      </c>
      <c r="Q302" s="190">
        <v>0</v>
      </c>
      <c r="R302" s="190">
        <f>Q302*H302</f>
        <v>0</v>
      </c>
      <c r="S302" s="190">
        <v>0</v>
      </c>
      <c r="T302" s="191">
        <f>S302*H302</f>
        <v>0</v>
      </c>
      <c r="AR302" s="17" t="s">
        <v>128</v>
      </c>
      <c r="AT302" s="17" t="s">
        <v>123</v>
      </c>
      <c r="AU302" s="17" t="s">
        <v>83</v>
      </c>
      <c r="AY302" s="17" t="s">
        <v>121</v>
      </c>
      <c r="BE302" s="192">
        <f>IF(N302="základní",J302,0)</f>
        <v>0</v>
      </c>
      <c r="BF302" s="192">
        <f>IF(N302="snížená",J302,0)</f>
        <v>0</v>
      </c>
      <c r="BG302" s="192">
        <f>IF(N302="zákl. přenesená",J302,0)</f>
        <v>0</v>
      </c>
      <c r="BH302" s="192">
        <f>IF(N302="sníž. přenesená",J302,0)</f>
        <v>0</v>
      </c>
      <c r="BI302" s="192">
        <f>IF(N302="nulová",J302,0)</f>
        <v>0</v>
      </c>
      <c r="BJ302" s="17" t="s">
        <v>22</v>
      </c>
      <c r="BK302" s="192">
        <f>ROUND(I302*H302,2)</f>
        <v>0</v>
      </c>
      <c r="BL302" s="17" t="s">
        <v>128</v>
      </c>
      <c r="BM302" s="17" t="s">
        <v>266</v>
      </c>
    </row>
    <row r="303" spans="2:65" s="11" customFormat="1" x14ac:dyDescent="0.3">
      <c r="B303" s="193"/>
      <c r="C303" s="194"/>
      <c r="D303" s="195" t="s">
        <v>130</v>
      </c>
      <c r="E303" s="196" t="s">
        <v>20</v>
      </c>
      <c r="F303" s="197" t="s">
        <v>143</v>
      </c>
      <c r="G303" s="194"/>
      <c r="H303" s="198">
        <v>21</v>
      </c>
      <c r="I303" s="199"/>
      <c r="J303" s="194"/>
      <c r="K303" s="194"/>
      <c r="L303" s="200"/>
      <c r="M303" s="201"/>
      <c r="N303" s="202"/>
      <c r="O303" s="202"/>
      <c r="P303" s="202"/>
      <c r="Q303" s="202"/>
      <c r="R303" s="202"/>
      <c r="S303" s="202"/>
      <c r="T303" s="203"/>
      <c r="AT303" s="204" t="s">
        <v>130</v>
      </c>
      <c r="AU303" s="204" t="s">
        <v>83</v>
      </c>
      <c r="AV303" s="11" t="s">
        <v>83</v>
      </c>
      <c r="AW303" s="11" t="s">
        <v>39</v>
      </c>
      <c r="AX303" s="11" t="s">
        <v>75</v>
      </c>
      <c r="AY303" s="204" t="s">
        <v>121</v>
      </c>
    </row>
    <row r="304" spans="2:65" s="12" customFormat="1" x14ac:dyDescent="0.3">
      <c r="B304" s="205"/>
      <c r="C304" s="206"/>
      <c r="D304" s="195" t="s">
        <v>130</v>
      </c>
      <c r="E304" s="207" t="s">
        <v>20</v>
      </c>
      <c r="F304" s="208" t="s">
        <v>144</v>
      </c>
      <c r="G304" s="206"/>
      <c r="H304" s="209">
        <v>21</v>
      </c>
      <c r="I304" s="210"/>
      <c r="J304" s="206"/>
      <c r="K304" s="206"/>
      <c r="L304" s="211"/>
      <c r="M304" s="212"/>
      <c r="N304" s="213"/>
      <c r="O304" s="213"/>
      <c r="P304" s="213"/>
      <c r="Q304" s="213"/>
      <c r="R304" s="213"/>
      <c r="S304" s="213"/>
      <c r="T304" s="214"/>
      <c r="AT304" s="215" t="s">
        <v>130</v>
      </c>
      <c r="AU304" s="215" t="s">
        <v>83</v>
      </c>
      <c r="AV304" s="12" t="s">
        <v>133</v>
      </c>
      <c r="AW304" s="12" t="s">
        <v>39</v>
      </c>
      <c r="AX304" s="12" t="s">
        <v>75</v>
      </c>
      <c r="AY304" s="215" t="s">
        <v>121</v>
      </c>
    </row>
    <row r="305" spans="2:65" s="11" customFormat="1" x14ac:dyDescent="0.3">
      <c r="B305" s="193"/>
      <c r="C305" s="194"/>
      <c r="D305" s="195" t="s">
        <v>130</v>
      </c>
      <c r="E305" s="196" t="s">
        <v>20</v>
      </c>
      <c r="F305" s="197" t="s">
        <v>211</v>
      </c>
      <c r="G305" s="194"/>
      <c r="H305" s="198">
        <v>31.5</v>
      </c>
      <c r="I305" s="199"/>
      <c r="J305" s="194"/>
      <c r="K305" s="194"/>
      <c r="L305" s="200"/>
      <c r="M305" s="201"/>
      <c r="N305" s="202"/>
      <c r="O305" s="202"/>
      <c r="P305" s="202"/>
      <c r="Q305" s="202"/>
      <c r="R305" s="202"/>
      <c r="S305" s="202"/>
      <c r="T305" s="203"/>
      <c r="AT305" s="204" t="s">
        <v>130</v>
      </c>
      <c r="AU305" s="204" t="s">
        <v>83</v>
      </c>
      <c r="AV305" s="11" t="s">
        <v>83</v>
      </c>
      <c r="AW305" s="11" t="s">
        <v>39</v>
      </c>
      <c r="AX305" s="11" t="s">
        <v>75</v>
      </c>
      <c r="AY305" s="204" t="s">
        <v>121</v>
      </c>
    </row>
    <row r="306" spans="2:65" s="12" customFormat="1" x14ac:dyDescent="0.3">
      <c r="B306" s="205"/>
      <c r="C306" s="206"/>
      <c r="D306" s="195" t="s">
        <v>130</v>
      </c>
      <c r="E306" s="207" t="s">
        <v>20</v>
      </c>
      <c r="F306" s="208" t="s">
        <v>169</v>
      </c>
      <c r="G306" s="206"/>
      <c r="H306" s="209">
        <v>31.5</v>
      </c>
      <c r="I306" s="210"/>
      <c r="J306" s="206"/>
      <c r="K306" s="206"/>
      <c r="L306" s="211"/>
      <c r="M306" s="212"/>
      <c r="N306" s="213"/>
      <c r="O306" s="213"/>
      <c r="P306" s="213"/>
      <c r="Q306" s="213"/>
      <c r="R306" s="213"/>
      <c r="S306" s="213"/>
      <c r="T306" s="214"/>
      <c r="AT306" s="215" t="s">
        <v>130</v>
      </c>
      <c r="AU306" s="215" t="s">
        <v>83</v>
      </c>
      <c r="AV306" s="12" t="s">
        <v>133</v>
      </c>
      <c r="AW306" s="12" t="s">
        <v>39</v>
      </c>
      <c r="AX306" s="12" t="s">
        <v>75</v>
      </c>
      <c r="AY306" s="215" t="s">
        <v>121</v>
      </c>
    </row>
    <row r="307" spans="2:65" s="11" customFormat="1" x14ac:dyDescent="0.3">
      <c r="B307" s="193"/>
      <c r="C307" s="194"/>
      <c r="D307" s="195" t="s">
        <v>130</v>
      </c>
      <c r="E307" s="196" t="s">
        <v>20</v>
      </c>
      <c r="F307" s="197" t="s">
        <v>145</v>
      </c>
      <c r="G307" s="194"/>
      <c r="H307" s="198">
        <v>10.5</v>
      </c>
      <c r="I307" s="199"/>
      <c r="J307" s="194"/>
      <c r="K307" s="194"/>
      <c r="L307" s="200"/>
      <c r="M307" s="201"/>
      <c r="N307" s="202"/>
      <c r="O307" s="202"/>
      <c r="P307" s="202"/>
      <c r="Q307" s="202"/>
      <c r="R307" s="202"/>
      <c r="S307" s="202"/>
      <c r="T307" s="203"/>
      <c r="AT307" s="204" t="s">
        <v>130</v>
      </c>
      <c r="AU307" s="204" t="s">
        <v>83</v>
      </c>
      <c r="AV307" s="11" t="s">
        <v>83</v>
      </c>
      <c r="AW307" s="11" t="s">
        <v>39</v>
      </c>
      <c r="AX307" s="11" t="s">
        <v>75</v>
      </c>
      <c r="AY307" s="204" t="s">
        <v>121</v>
      </c>
    </row>
    <row r="308" spans="2:65" s="12" customFormat="1" x14ac:dyDescent="0.3">
      <c r="B308" s="205"/>
      <c r="C308" s="206"/>
      <c r="D308" s="195" t="s">
        <v>130</v>
      </c>
      <c r="E308" s="207" t="s">
        <v>20</v>
      </c>
      <c r="F308" s="208" t="s">
        <v>146</v>
      </c>
      <c r="G308" s="206"/>
      <c r="H308" s="209">
        <v>10.5</v>
      </c>
      <c r="I308" s="210"/>
      <c r="J308" s="206"/>
      <c r="K308" s="206"/>
      <c r="L308" s="211"/>
      <c r="M308" s="212"/>
      <c r="N308" s="213"/>
      <c r="O308" s="213"/>
      <c r="P308" s="213"/>
      <c r="Q308" s="213"/>
      <c r="R308" s="213"/>
      <c r="S308" s="213"/>
      <c r="T308" s="214"/>
      <c r="AT308" s="215" t="s">
        <v>130</v>
      </c>
      <c r="AU308" s="215" t="s">
        <v>83</v>
      </c>
      <c r="AV308" s="12" t="s">
        <v>133</v>
      </c>
      <c r="AW308" s="12" t="s">
        <v>39</v>
      </c>
      <c r="AX308" s="12" t="s">
        <v>75</v>
      </c>
      <c r="AY308" s="215" t="s">
        <v>121</v>
      </c>
    </row>
    <row r="309" spans="2:65" s="11" customFormat="1" x14ac:dyDescent="0.3">
      <c r="B309" s="193"/>
      <c r="C309" s="194"/>
      <c r="D309" s="195" t="s">
        <v>130</v>
      </c>
      <c r="E309" s="196" t="s">
        <v>20</v>
      </c>
      <c r="F309" s="197" t="s">
        <v>150</v>
      </c>
      <c r="G309" s="194"/>
      <c r="H309" s="198">
        <v>15.3</v>
      </c>
      <c r="I309" s="199"/>
      <c r="J309" s="194"/>
      <c r="K309" s="194"/>
      <c r="L309" s="200"/>
      <c r="M309" s="201"/>
      <c r="N309" s="202"/>
      <c r="O309" s="202"/>
      <c r="P309" s="202"/>
      <c r="Q309" s="202"/>
      <c r="R309" s="202"/>
      <c r="S309" s="202"/>
      <c r="T309" s="203"/>
      <c r="AT309" s="204" t="s">
        <v>130</v>
      </c>
      <c r="AU309" s="204" t="s">
        <v>83</v>
      </c>
      <c r="AV309" s="11" t="s">
        <v>83</v>
      </c>
      <c r="AW309" s="11" t="s">
        <v>39</v>
      </c>
      <c r="AX309" s="11" t="s">
        <v>75</v>
      </c>
      <c r="AY309" s="204" t="s">
        <v>121</v>
      </c>
    </row>
    <row r="310" spans="2:65" s="12" customFormat="1" x14ac:dyDescent="0.3">
      <c r="B310" s="205"/>
      <c r="C310" s="206"/>
      <c r="D310" s="195" t="s">
        <v>130</v>
      </c>
      <c r="E310" s="207" t="s">
        <v>20</v>
      </c>
      <c r="F310" s="208" t="s">
        <v>151</v>
      </c>
      <c r="G310" s="206"/>
      <c r="H310" s="209">
        <v>15.3</v>
      </c>
      <c r="I310" s="210"/>
      <c r="J310" s="206"/>
      <c r="K310" s="206"/>
      <c r="L310" s="211"/>
      <c r="M310" s="212"/>
      <c r="N310" s="213"/>
      <c r="O310" s="213"/>
      <c r="P310" s="213"/>
      <c r="Q310" s="213"/>
      <c r="R310" s="213"/>
      <c r="S310" s="213"/>
      <c r="T310" s="214"/>
      <c r="AT310" s="215" t="s">
        <v>130</v>
      </c>
      <c r="AU310" s="215" t="s">
        <v>83</v>
      </c>
      <c r="AV310" s="12" t="s">
        <v>133</v>
      </c>
      <c r="AW310" s="12" t="s">
        <v>39</v>
      </c>
      <c r="AX310" s="12" t="s">
        <v>75</v>
      </c>
      <c r="AY310" s="215" t="s">
        <v>121</v>
      </c>
    </row>
    <row r="311" spans="2:65" s="13" customFormat="1" x14ac:dyDescent="0.3">
      <c r="B311" s="216"/>
      <c r="C311" s="217"/>
      <c r="D311" s="218" t="s">
        <v>130</v>
      </c>
      <c r="E311" s="219" t="s">
        <v>20</v>
      </c>
      <c r="F311" s="220" t="s">
        <v>134</v>
      </c>
      <c r="G311" s="217"/>
      <c r="H311" s="221">
        <v>78.3</v>
      </c>
      <c r="I311" s="222"/>
      <c r="J311" s="217"/>
      <c r="K311" s="217"/>
      <c r="L311" s="223"/>
      <c r="M311" s="224"/>
      <c r="N311" s="225"/>
      <c r="O311" s="225"/>
      <c r="P311" s="225"/>
      <c r="Q311" s="225"/>
      <c r="R311" s="225"/>
      <c r="S311" s="225"/>
      <c r="T311" s="226"/>
      <c r="AT311" s="227" t="s">
        <v>130</v>
      </c>
      <c r="AU311" s="227" t="s">
        <v>83</v>
      </c>
      <c r="AV311" s="13" t="s">
        <v>128</v>
      </c>
      <c r="AW311" s="13" t="s">
        <v>39</v>
      </c>
      <c r="AX311" s="13" t="s">
        <v>22</v>
      </c>
      <c r="AY311" s="227" t="s">
        <v>121</v>
      </c>
    </row>
    <row r="312" spans="2:65" s="1" customFormat="1" ht="31.5" customHeight="1" x14ac:dyDescent="0.3">
      <c r="B312" s="34"/>
      <c r="C312" s="181" t="s">
        <v>267</v>
      </c>
      <c r="D312" s="181" t="s">
        <v>123</v>
      </c>
      <c r="E312" s="182" t="s">
        <v>268</v>
      </c>
      <c r="F312" s="183" t="s">
        <v>269</v>
      </c>
      <c r="G312" s="184" t="s">
        <v>126</v>
      </c>
      <c r="H312" s="185">
        <v>21</v>
      </c>
      <c r="I312" s="186"/>
      <c r="J312" s="187">
        <f>ROUND(I312*H312,2)</f>
        <v>0</v>
      </c>
      <c r="K312" s="183" t="s">
        <v>127</v>
      </c>
      <c r="L312" s="54"/>
      <c r="M312" s="188" t="s">
        <v>20</v>
      </c>
      <c r="N312" s="189" t="s">
        <v>46</v>
      </c>
      <c r="O312" s="35"/>
      <c r="P312" s="190">
        <f>O312*H312</f>
        <v>0</v>
      </c>
      <c r="Q312" s="190">
        <v>0</v>
      </c>
      <c r="R312" s="190">
        <f>Q312*H312</f>
        <v>0</v>
      </c>
      <c r="S312" s="190">
        <v>0</v>
      </c>
      <c r="T312" s="191">
        <f>S312*H312</f>
        <v>0</v>
      </c>
      <c r="AR312" s="17" t="s">
        <v>128</v>
      </c>
      <c r="AT312" s="17" t="s">
        <v>123</v>
      </c>
      <c r="AU312" s="17" t="s">
        <v>83</v>
      </c>
      <c r="AY312" s="17" t="s">
        <v>121</v>
      </c>
      <c r="BE312" s="192">
        <f>IF(N312="základní",J312,0)</f>
        <v>0</v>
      </c>
      <c r="BF312" s="192">
        <f>IF(N312="snížená",J312,0)</f>
        <v>0</v>
      </c>
      <c r="BG312" s="192">
        <f>IF(N312="zákl. přenesená",J312,0)</f>
        <v>0</v>
      </c>
      <c r="BH312" s="192">
        <f>IF(N312="sníž. přenesená",J312,0)</f>
        <v>0</v>
      </c>
      <c r="BI312" s="192">
        <f>IF(N312="nulová",J312,0)</f>
        <v>0</v>
      </c>
      <c r="BJ312" s="17" t="s">
        <v>22</v>
      </c>
      <c r="BK312" s="192">
        <f>ROUND(I312*H312,2)</f>
        <v>0</v>
      </c>
      <c r="BL312" s="17" t="s">
        <v>128</v>
      </c>
      <c r="BM312" s="17" t="s">
        <v>270</v>
      </c>
    </row>
    <row r="313" spans="2:65" s="11" customFormat="1" x14ac:dyDescent="0.3">
      <c r="B313" s="193"/>
      <c r="C313" s="194"/>
      <c r="D313" s="195" t="s">
        <v>130</v>
      </c>
      <c r="E313" s="196" t="s">
        <v>20</v>
      </c>
      <c r="F313" s="197" t="s">
        <v>143</v>
      </c>
      <c r="G313" s="194"/>
      <c r="H313" s="198">
        <v>21</v>
      </c>
      <c r="I313" s="199"/>
      <c r="J313" s="194"/>
      <c r="K313" s="194"/>
      <c r="L313" s="200"/>
      <c r="M313" s="201"/>
      <c r="N313" s="202"/>
      <c r="O313" s="202"/>
      <c r="P313" s="202"/>
      <c r="Q313" s="202"/>
      <c r="R313" s="202"/>
      <c r="S313" s="202"/>
      <c r="T313" s="203"/>
      <c r="AT313" s="204" t="s">
        <v>130</v>
      </c>
      <c r="AU313" s="204" t="s">
        <v>83</v>
      </c>
      <c r="AV313" s="11" t="s">
        <v>83</v>
      </c>
      <c r="AW313" s="11" t="s">
        <v>39</v>
      </c>
      <c r="AX313" s="11" t="s">
        <v>75</v>
      </c>
      <c r="AY313" s="204" t="s">
        <v>121</v>
      </c>
    </row>
    <row r="314" spans="2:65" s="12" customFormat="1" x14ac:dyDescent="0.3">
      <c r="B314" s="205"/>
      <c r="C314" s="206"/>
      <c r="D314" s="195" t="s">
        <v>130</v>
      </c>
      <c r="E314" s="207" t="s">
        <v>20</v>
      </c>
      <c r="F314" s="208" t="s">
        <v>144</v>
      </c>
      <c r="G314" s="206"/>
      <c r="H314" s="209">
        <v>21</v>
      </c>
      <c r="I314" s="210"/>
      <c r="J314" s="206"/>
      <c r="K314" s="206"/>
      <c r="L314" s="211"/>
      <c r="M314" s="212"/>
      <c r="N314" s="213"/>
      <c r="O314" s="213"/>
      <c r="P314" s="213"/>
      <c r="Q314" s="213"/>
      <c r="R314" s="213"/>
      <c r="S314" s="213"/>
      <c r="T314" s="214"/>
      <c r="AT314" s="215" t="s">
        <v>130</v>
      </c>
      <c r="AU314" s="215" t="s">
        <v>83</v>
      </c>
      <c r="AV314" s="12" t="s">
        <v>133</v>
      </c>
      <c r="AW314" s="12" t="s">
        <v>39</v>
      </c>
      <c r="AX314" s="12" t="s">
        <v>75</v>
      </c>
      <c r="AY314" s="215" t="s">
        <v>121</v>
      </c>
    </row>
    <row r="315" spans="2:65" s="13" customFormat="1" x14ac:dyDescent="0.3">
      <c r="B315" s="216"/>
      <c r="C315" s="217"/>
      <c r="D315" s="218" t="s">
        <v>130</v>
      </c>
      <c r="E315" s="219" t="s">
        <v>20</v>
      </c>
      <c r="F315" s="220" t="s">
        <v>134</v>
      </c>
      <c r="G315" s="217"/>
      <c r="H315" s="221">
        <v>21</v>
      </c>
      <c r="I315" s="222"/>
      <c r="J315" s="217"/>
      <c r="K315" s="217"/>
      <c r="L315" s="223"/>
      <c r="M315" s="224"/>
      <c r="N315" s="225"/>
      <c r="O315" s="225"/>
      <c r="P315" s="225"/>
      <c r="Q315" s="225"/>
      <c r="R315" s="225"/>
      <c r="S315" s="225"/>
      <c r="T315" s="226"/>
      <c r="AT315" s="227" t="s">
        <v>130</v>
      </c>
      <c r="AU315" s="227" t="s">
        <v>83</v>
      </c>
      <c r="AV315" s="13" t="s">
        <v>128</v>
      </c>
      <c r="AW315" s="13" t="s">
        <v>39</v>
      </c>
      <c r="AX315" s="13" t="s">
        <v>22</v>
      </c>
      <c r="AY315" s="227" t="s">
        <v>121</v>
      </c>
    </row>
    <row r="316" spans="2:65" s="1" customFormat="1" ht="31.5" customHeight="1" x14ac:dyDescent="0.3">
      <c r="B316" s="34"/>
      <c r="C316" s="181" t="s">
        <v>271</v>
      </c>
      <c r="D316" s="181" t="s">
        <v>123</v>
      </c>
      <c r="E316" s="182" t="s">
        <v>272</v>
      </c>
      <c r="F316" s="183" t="s">
        <v>273</v>
      </c>
      <c r="G316" s="184" t="s">
        <v>126</v>
      </c>
      <c r="H316" s="185">
        <v>10.5</v>
      </c>
      <c r="I316" s="186"/>
      <c r="J316" s="187">
        <f>ROUND(I316*H316,2)</f>
        <v>0</v>
      </c>
      <c r="K316" s="183" t="s">
        <v>127</v>
      </c>
      <c r="L316" s="54"/>
      <c r="M316" s="188" t="s">
        <v>20</v>
      </c>
      <c r="N316" s="189" t="s">
        <v>46</v>
      </c>
      <c r="O316" s="35"/>
      <c r="P316" s="190">
        <f>O316*H316</f>
        <v>0</v>
      </c>
      <c r="Q316" s="190">
        <v>0.37536000000000003</v>
      </c>
      <c r="R316" s="190">
        <f>Q316*H316</f>
        <v>3.9412800000000003</v>
      </c>
      <c r="S316" s="190">
        <v>0</v>
      </c>
      <c r="T316" s="191">
        <f>S316*H316</f>
        <v>0</v>
      </c>
      <c r="AR316" s="17" t="s">
        <v>128</v>
      </c>
      <c r="AT316" s="17" t="s">
        <v>123</v>
      </c>
      <c r="AU316" s="17" t="s">
        <v>83</v>
      </c>
      <c r="AY316" s="17" t="s">
        <v>121</v>
      </c>
      <c r="BE316" s="192">
        <f>IF(N316="základní",J316,0)</f>
        <v>0</v>
      </c>
      <c r="BF316" s="192">
        <f>IF(N316="snížená",J316,0)</f>
        <v>0</v>
      </c>
      <c r="BG316" s="192">
        <f>IF(N316="zákl. přenesená",J316,0)</f>
        <v>0</v>
      </c>
      <c r="BH316" s="192">
        <f>IF(N316="sníž. přenesená",J316,0)</f>
        <v>0</v>
      </c>
      <c r="BI316" s="192">
        <f>IF(N316="nulová",J316,0)</f>
        <v>0</v>
      </c>
      <c r="BJ316" s="17" t="s">
        <v>22</v>
      </c>
      <c r="BK316" s="192">
        <f>ROUND(I316*H316,2)</f>
        <v>0</v>
      </c>
      <c r="BL316" s="17" t="s">
        <v>128</v>
      </c>
      <c r="BM316" s="17" t="s">
        <v>274</v>
      </c>
    </row>
    <row r="317" spans="2:65" s="11" customFormat="1" x14ac:dyDescent="0.3">
      <c r="B317" s="193"/>
      <c r="C317" s="194"/>
      <c r="D317" s="195" t="s">
        <v>130</v>
      </c>
      <c r="E317" s="196" t="s">
        <v>20</v>
      </c>
      <c r="F317" s="197" t="s">
        <v>145</v>
      </c>
      <c r="G317" s="194"/>
      <c r="H317" s="198">
        <v>10.5</v>
      </c>
      <c r="I317" s="199"/>
      <c r="J317" s="194"/>
      <c r="K317" s="194"/>
      <c r="L317" s="200"/>
      <c r="M317" s="201"/>
      <c r="N317" s="202"/>
      <c r="O317" s="202"/>
      <c r="P317" s="202"/>
      <c r="Q317" s="202"/>
      <c r="R317" s="202"/>
      <c r="S317" s="202"/>
      <c r="T317" s="203"/>
      <c r="AT317" s="204" t="s">
        <v>130</v>
      </c>
      <c r="AU317" s="204" t="s">
        <v>83</v>
      </c>
      <c r="AV317" s="11" t="s">
        <v>83</v>
      </c>
      <c r="AW317" s="11" t="s">
        <v>39</v>
      </c>
      <c r="AX317" s="11" t="s">
        <v>75</v>
      </c>
      <c r="AY317" s="204" t="s">
        <v>121</v>
      </c>
    </row>
    <row r="318" spans="2:65" s="12" customFormat="1" x14ac:dyDescent="0.3">
      <c r="B318" s="205"/>
      <c r="C318" s="206"/>
      <c r="D318" s="195" t="s">
        <v>130</v>
      </c>
      <c r="E318" s="207" t="s">
        <v>20</v>
      </c>
      <c r="F318" s="208" t="s">
        <v>146</v>
      </c>
      <c r="G318" s="206"/>
      <c r="H318" s="209">
        <v>10.5</v>
      </c>
      <c r="I318" s="210"/>
      <c r="J318" s="206"/>
      <c r="K318" s="206"/>
      <c r="L318" s="211"/>
      <c r="M318" s="212"/>
      <c r="N318" s="213"/>
      <c r="O318" s="213"/>
      <c r="P318" s="213"/>
      <c r="Q318" s="213"/>
      <c r="R318" s="213"/>
      <c r="S318" s="213"/>
      <c r="T318" s="214"/>
      <c r="AT318" s="215" t="s">
        <v>130</v>
      </c>
      <c r="AU318" s="215" t="s">
        <v>83</v>
      </c>
      <c r="AV318" s="12" t="s">
        <v>133</v>
      </c>
      <c r="AW318" s="12" t="s">
        <v>39</v>
      </c>
      <c r="AX318" s="12" t="s">
        <v>75</v>
      </c>
      <c r="AY318" s="215" t="s">
        <v>121</v>
      </c>
    </row>
    <row r="319" spans="2:65" s="13" customFormat="1" x14ac:dyDescent="0.3">
      <c r="B319" s="216"/>
      <c r="C319" s="217"/>
      <c r="D319" s="218" t="s">
        <v>130</v>
      </c>
      <c r="E319" s="219" t="s">
        <v>20</v>
      </c>
      <c r="F319" s="220" t="s">
        <v>134</v>
      </c>
      <c r="G319" s="217"/>
      <c r="H319" s="221">
        <v>10.5</v>
      </c>
      <c r="I319" s="222"/>
      <c r="J319" s="217"/>
      <c r="K319" s="217"/>
      <c r="L319" s="223"/>
      <c r="M319" s="224"/>
      <c r="N319" s="225"/>
      <c r="O319" s="225"/>
      <c r="P319" s="225"/>
      <c r="Q319" s="225"/>
      <c r="R319" s="225"/>
      <c r="S319" s="225"/>
      <c r="T319" s="226"/>
      <c r="AT319" s="227" t="s">
        <v>130</v>
      </c>
      <c r="AU319" s="227" t="s">
        <v>83</v>
      </c>
      <c r="AV319" s="13" t="s">
        <v>128</v>
      </c>
      <c r="AW319" s="13" t="s">
        <v>39</v>
      </c>
      <c r="AX319" s="13" t="s">
        <v>22</v>
      </c>
      <c r="AY319" s="227" t="s">
        <v>121</v>
      </c>
    </row>
    <row r="320" spans="2:65" s="1" customFormat="1" ht="44.25" customHeight="1" x14ac:dyDescent="0.3">
      <c r="B320" s="34"/>
      <c r="C320" s="181" t="s">
        <v>275</v>
      </c>
      <c r="D320" s="181" t="s">
        <v>123</v>
      </c>
      <c r="E320" s="182" t="s">
        <v>276</v>
      </c>
      <c r="F320" s="183" t="s">
        <v>277</v>
      </c>
      <c r="G320" s="184" t="s">
        <v>126</v>
      </c>
      <c r="H320" s="185">
        <v>10.5</v>
      </c>
      <c r="I320" s="186"/>
      <c r="J320" s="187">
        <f>ROUND(I320*H320,2)</f>
        <v>0</v>
      </c>
      <c r="K320" s="183" t="s">
        <v>127</v>
      </c>
      <c r="L320" s="54"/>
      <c r="M320" s="188" t="s">
        <v>20</v>
      </c>
      <c r="N320" s="189" t="s">
        <v>46</v>
      </c>
      <c r="O320" s="35"/>
      <c r="P320" s="190">
        <f>O320*H320</f>
        <v>0</v>
      </c>
      <c r="Q320" s="190">
        <v>0.1837</v>
      </c>
      <c r="R320" s="190">
        <f>Q320*H320</f>
        <v>1.92885</v>
      </c>
      <c r="S320" s="190">
        <v>0</v>
      </c>
      <c r="T320" s="191">
        <f>S320*H320</f>
        <v>0</v>
      </c>
      <c r="AR320" s="17" t="s">
        <v>128</v>
      </c>
      <c r="AT320" s="17" t="s">
        <v>123</v>
      </c>
      <c r="AU320" s="17" t="s">
        <v>83</v>
      </c>
      <c r="AY320" s="17" t="s">
        <v>121</v>
      </c>
      <c r="BE320" s="192">
        <f>IF(N320="základní",J320,0)</f>
        <v>0</v>
      </c>
      <c r="BF320" s="192">
        <f>IF(N320="snížená",J320,0)</f>
        <v>0</v>
      </c>
      <c r="BG320" s="192">
        <f>IF(N320="zákl. přenesená",J320,0)</f>
        <v>0</v>
      </c>
      <c r="BH320" s="192">
        <f>IF(N320="sníž. přenesená",J320,0)</f>
        <v>0</v>
      </c>
      <c r="BI320" s="192">
        <f>IF(N320="nulová",J320,0)</f>
        <v>0</v>
      </c>
      <c r="BJ320" s="17" t="s">
        <v>22</v>
      </c>
      <c r="BK320" s="192">
        <f>ROUND(I320*H320,2)</f>
        <v>0</v>
      </c>
      <c r="BL320" s="17" t="s">
        <v>128</v>
      </c>
      <c r="BM320" s="17" t="s">
        <v>278</v>
      </c>
    </row>
    <row r="321" spans="2:65" s="11" customFormat="1" x14ac:dyDescent="0.3">
      <c r="B321" s="193"/>
      <c r="C321" s="194"/>
      <c r="D321" s="195" t="s">
        <v>130</v>
      </c>
      <c r="E321" s="196" t="s">
        <v>20</v>
      </c>
      <c r="F321" s="197" t="s">
        <v>145</v>
      </c>
      <c r="G321" s="194"/>
      <c r="H321" s="198">
        <v>10.5</v>
      </c>
      <c r="I321" s="199"/>
      <c r="J321" s="194"/>
      <c r="K321" s="194"/>
      <c r="L321" s="200"/>
      <c r="M321" s="201"/>
      <c r="N321" s="202"/>
      <c r="O321" s="202"/>
      <c r="P321" s="202"/>
      <c r="Q321" s="202"/>
      <c r="R321" s="202"/>
      <c r="S321" s="202"/>
      <c r="T321" s="203"/>
      <c r="AT321" s="204" t="s">
        <v>130</v>
      </c>
      <c r="AU321" s="204" t="s">
        <v>83</v>
      </c>
      <c r="AV321" s="11" t="s">
        <v>83</v>
      </c>
      <c r="AW321" s="11" t="s">
        <v>39</v>
      </c>
      <c r="AX321" s="11" t="s">
        <v>75</v>
      </c>
      <c r="AY321" s="204" t="s">
        <v>121</v>
      </c>
    </row>
    <row r="322" spans="2:65" s="12" customFormat="1" x14ac:dyDescent="0.3">
      <c r="B322" s="205"/>
      <c r="C322" s="206"/>
      <c r="D322" s="195" t="s">
        <v>130</v>
      </c>
      <c r="E322" s="207" t="s">
        <v>20</v>
      </c>
      <c r="F322" s="208" t="s">
        <v>146</v>
      </c>
      <c r="G322" s="206"/>
      <c r="H322" s="209">
        <v>10.5</v>
      </c>
      <c r="I322" s="210"/>
      <c r="J322" s="206"/>
      <c r="K322" s="206"/>
      <c r="L322" s="211"/>
      <c r="M322" s="212"/>
      <c r="N322" s="213"/>
      <c r="O322" s="213"/>
      <c r="P322" s="213"/>
      <c r="Q322" s="213"/>
      <c r="R322" s="213"/>
      <c r="S322" s="213"/>
      <c r="T322" s="214"/>
      <c r="AT322" s="215" t="s">
        <v>130</v>
      </c>
      <c r="AU322" s="215" t="s">
        <v>83</v>
      </c>
      <c r="AV322" s="12" t="s">
        <v>133</v>
      </c>
      <c r="AW322" s="12" t="s">
        <v>39</v>
      </c>
      <c r="AX322" s="12" t="s">
        <v>75</v>
      </c>
      <c r="AY322" s="215" t="s">
        <v>121</v>
      </c>
    </row>
    <row r="323" spans="2:65" s="13" customFormat="1" x14ac:dyDescent="0.3">
      <c r="B323" s="216"/>
      <c r="C323" s="217"/>
      <c r="D323" s="218" t="s">
        <v>130</v>
      </c>
      <c r="E323" s="219" t="s">
        <v>20</v>
      </c>
      <c r="F323" s="220" t="s">
        <v>134</v>
      </c>
      <c r="G323" s="217"/>
      <c r="H323" s="221">
        <v>10.5</v>
      </c>
      <c r="I323" s="222"/>
      <c r="J323" s="217"/>
      <c r="K323" s="217"/>
      <c r="L323" s="223"/>
      <c r="M323" s="224"/>
      <c r="N323" s="225"/>
      <c r="O323" s="225"/>
      <c r="P323" s="225"/>
      <c r="Q323" s="225"/>
      <c r="R323" s="225"/>
      <c r="S323" s="225"/>
      <c r="T323" s="226"/>
      <c r="AT323" s="227" t="s">
        <v>130</v>
      </c>
      <c r="AU323" s="227" t="s">
        <v>83</v>
      </c>
      <c r="AV323" s="13" t="s">
        <v>128</v>
      </c>
      <c r="AW323" s="13" t="s">
        <v>39</v>
      </c>
      <c r="AX323" s="13" t="s">
        <v>22</v>
      </c>
      <c r="AY323" s="227" t="s">
        <v>121</v>
      </c>
    </row>
    <row r="324" spans="2:65" s="1" customFormat="1" ht="22.5" customHeight="1" x14ac:dyDescent="0.3">
      <c r="B324" s="34"/>
      <c r="C324" s="233" t="s">
        <v>279</v>
      </c>
      <c r="D324" s="233" t="s">
        <v>218</v>
      </c>
      <c r="E324" s="234" t="s">
        <v>280</v>
      </c>
      <c r="F324" s="235" t="s">
        <v>281</v>
      </c>
      <c r="G324" s="236" t="s">
        <v>199</v>
      </c>
      <c r="H324" s="237">
        <v>2.31</v>
      </c>
      <c r="I324" s="238"/>
      <c r="J324" s="239">
        <f>ROUND(I324*H324,2)</f>
        <v>0</v>
      </c>
      <c r="K324" s="235" t="s">
        <v>127</v>
      </c>
      <c r="L324" s="240"/>
      <c r="M324" s="241" t="s">
        <v>20</v>
      </c>
      <c r="N324" s="242" t="s">
        <v>46</v>
      </c>
      <c r="O324" s="35"/>
      <c r="P324" s="190">
        <f>O324*H324</f>
        <v>0</v>
      </c>
      <c r="Q324" s="190">
        <v>1</v>
      </c>
      <c r="R324" s="190">
        <f>Q324*H324</f>
        <v>2.31</v>
      </c>
      <c r="S324" s="190">
        <v>0</v>
      </c>
      <c r="T324" s="191">
        <f>S324*H324</f>
        <v>0</v>
      </c>
      <c r="AR324" s="17" t="s">
        <v>176</v>
      </c>
      <c r="AT324" s="17" t="s">
        <v>218</v>
      </c>
      <c r="AU324" s="17" t="s">
        <v>83</v>
      </c>
      <c r="AY324" s="17" t="s">
        <v>121</v>
      </c>
      <c r="BE324" s="192">
        <f>IF(N324="základní",J324,0)</f>
        <v>0</v>
      </c>
      <c r="BF324" s="192">
        <f>IF(N324="snížená",J324,0)</f>
        <v>0</v>
      </c>
      <c r="BG324" s="192">
        <f>IF(N324="zákl. přenesená",J324,0)</f>
        <v>0</v>
      </c>
      <c r="BH324" s="192">
        <f>IF(N324="sníž. přenesená",J324,0)</f>
        <v>0</v>
      </c>
      <c r="BI324" s="192">
        <f>IF(N324="nulová",J324,0)</f>
        <v>0</v>
      </c>
      <c r="BJ324" s="17" t="s">
        <v>22</v>
      </c>
      <c r="BK324" s="192">
        <f>ROUND(I324*H324,2)</f>
        <v>0</v>
      </c>
      <c r="BL324" s="17" t="s">
        <v>128</v>
      </c>
      <c r="BM324" s="17" t="s">
        <v>282</v>
      </c>
    </row>
    <row r="325" spans="2:65" s="11" customFormat="1" x14ac:dyDescent="0.3">
      <c r="B325" s="193"/>
      <c r="C325" s="194"/>
      <c r="D325" s="195" t="s">
        <v>130</v>
      </c>
      <c r="E325" s="196" t="s">
        <v>20</v>
      </c>
      <c r="F325" s="197" t="s">
        <v>145</v>
      </c>
      <c r="G325" s="194"/>
      <c r="H325" s="198">
        <v>10.5</v>
      </c>
      <c r="I325" s="199"/>
      <c r="J325" s="194"/>
      <c r="K325" s="194"/>
      <c r="L325" s="200"/>
      <c r="M325" s="201"/>
      <c r="N325" s="202"/>
      <c r="O325" s="202"/>
      <c r="P325" s="202"/>
      <c r="Q325" s="202"/>
      <c r="R325" s="202"/>
      <c r="S325" s="202"/>
      <c r="T325" s="203"/>
      <c r="AT325" s="204" t="s">
        <v>130</v>
      </c>
      <c r="AU325" s="204" t="s">
        <v>83</v>
      </c>
      <c r="AV325" s="11" t="s">
        <v>83</v>
      </c>
      <c r="AW325" s="11" t="s">
        <v>39</v>
      </c>
      <c r="AX325" s="11" t="s">
        <v>75</v>
      </c>
      <c r="AY325" s="204" t="s">
        <v>121</v>
      </c>
    </row>
    <row r="326" spans="2:65" s="12" customFormat="1" x14ac:dyDescent="0.3">
      <c r="B326" s="205"/>
      <c r="C326" s="206"/>
      <c r="D326" s="195" t="s">
        <v>130</v>
      </c>
      <c r="E326" s="207" t="s">
        <v>20</v>
      </c>
      <c r="F326" s="208" t="s">
        <v>146</v>
      </c>
      <c r="G326" s="206"/>
      <c r="H326" s="209">
        <v>10.5</v>
      </c>
      <c r="I326" s="210"/>
      <c r="J326" s="206"/>
      <c r="K326" s="206"/>
      <c r="L326" s="211"/>
      <c r="M326" s="212"/>
      <c r="N326" s="213"/>
      <c r="O326" s="213"/>
      <c r="P326" s="213"/>
      <c r="Q326" s="213"/>
      <c r="R326" s="213"/>
      <c r="S326" s="213"/>
      <c r="T326" s="214"/>
      <c r="AT326" s="215" t="s">
        <v>130</v>
      </c>
      <c r="AU326" s="215" t="s">
        <v>83</v>
      </c>
      <c r="AV326" s="12" t="s">
        <v>133</v>
      </c>
      <c r="AW326" s="12" t="s">
        <v>39</v>
      </c>
      <c r="AX326" s="12" t="s">
        <v>75</v>
      </c>
      <c r="AY326" s="215" t="s">
        <v>121</v>
      </c>
    </row>
    <row r="327" spans="2:65" s="13" customFormat="1" x14ac:dyDescent="0.3">
      <c r="B327" s="216"/>
      <c r="C327" s="217"/>
      <c r="D327" s="195" t="s">
        <v>130</v>
      </c>
      <c r="E327" s="228" t="s">
        <v>20</v>
      </c>
      <c r="F327" s="229" t="s">
        <v>134</v>
      </c>
      <c r="G327" s="217"/>
      <c r="H327" s="230">
        <v>10.5</v>
      </c>
      <c r="I327" s="222"/>
      <c r="J327" s="217"/>
      <c r="K327" s="217"/>
      <c r="L327" s="223"/>
      <c r="M327" s="224"/>
      <c r="N327" s="225"/>
      <c r="O327" s="225"/>
      <c r="P327" s="225"/>
      <c r="Q327" s="225"/>
      <c r="R327" s="225"/>
      <c r="S327" s="225"/>
      <c r="T327" s="226"/>
      <c r="AT327" s="227" t="s">
        <v>130</v>
      </c>
      <c r="AU327" s="227" t="s">
        <v>83</v>
      </c>
      <c r="AV327" s="13" t="s">
        <v>128</v>
      </c>
      <c r="AW327" s="13" t="s">
        <v>39</v>
      </c>
      <c r="AX327" s="13" t="s">
        <v>22</v>
      </c>
      <c r="AY327" s="227" t="s">
        <v>121</v>
      </c>
    </row>
    <row r="328" spans="2:65" s="11" customFormat="1" x14ac:dyDescent="0.3">
      <c r="B328" s="193"/>
      <c r="C328" s="194"/>
      <c r="D328" s="218" t="s">
        <v>130</v>
      </c>
      <c r="E328" s="194"/>
      <c r="F328" s="231" t="s">
        <v>283</v>
      </c>
      <c r="G328" s="194"/>
      <c r="H328" s="232">
        <v>2.31</v>
      </c>
      <c r="I328" s="199"/>
      <c r="J328" s="194"/>
      <c r="K328" s="194"/>
      <c r="L328" s="200"/>
      <c r="M328" s="201"/>
      <c r="N328" s="202"/>
      <c r="O328" s="202"/>
      <c r="P328" s="202"/>
      <c r="Q328" s="202"/>
      <c r="R328" s="202"/>
      <c r="S328" s="202"/>
      <c r="T328" s="203"/>
      <c r="AT328" s="204" t="s">
        <v>130</v>
      </c>
      <c r="AU328" s="204" t="s">
        <v>83</v>
      </c>
      <c r="AV328" s="11" t="s">
        <v>83</v>
      </c>
      <c r="AW328" s="11" t="s">
        <v>4</v>
      </c>
      <c r="AX328" s="11" t="s">
        <v>22</v>
      </c>
      <c r="AY328" s="204" t="s">
        <v>121</v>
      </c>
    </row>
    <row r="329" spans="2:65" s="1" customFormat="1" ht="31.5" customHeight="1" x14ac:dyDescent="0.3">
      <c r="B329" s="34"/>
      <c r="C329" s="181" t="s">
        <v>284</v>
      </c>
      <c r="D329" s="181" t="s">
        <v>123</v>
      </c>
      <c r="E329" s="182" t="s">
        <v>285</v>
      </c>
      <c r="F329" s="183" t="s">
        <v>286</v>
      </c>
      <c r="G329" s="184" t="s">
        <v>126</v>
      </c>
      <c r="H329" s="185">
        <v>10.5</v>
      </c>
      <c r="I329" s="186"/>
      <c r="J329" s="187">
        <f>ROUND(I329*H329,2)</f>
        <v>0</v>
      </c>
      <c r="K329" s="183" t="s">
        <v>127</v>
      </c>
      <c r="L329" s="54"/>
      <c r="M329" s="188" t="s">
        <v>20</v>
      </c>
      <c r="N329" s="189" t="s">
        <v>46</v>
      </c>
      <c r="O329" s="35"/>
      <c r="P329" s="190">
        <f>O329*H329</f>
        <v>0</v>
      </c>
      <c r="Q329" s="190">
        <v>0.10353999999999999</v>
      </c>
      <c r="R329" s="190">
        <f>Q329*H329</f>
        <v>1.08717</v>
      </c>
      <c r="S329" s="190">
        <v>0</v>
      </c>
      <c r="T329" s="191">
        <f>S329*H329</f>
        <v>0</v>
      </c>
      <c r="AR329" s="17" t="s">
        <v>128</v>
      </c>
      <c r="AT329" s="17" t="s">
        <v>123</v>
      </c>
      <c r="AU329" s="17" t="s">
        <v>83</v>
      </c>
      <c r="AY329" s="17" t="s">
        <v>121</v>
      </c>
      <c r="BE329" s="192">
        <f>IF(N329="základní",J329,0)</f>
        <v>0</v>
      </c>
      <c r="BF329" s="192">
        <f>IF(N329="snížená",J329,0)</f>
        <v>0</v>
      </c>
      <c r="BG329" s="192">
        <f>IF(N329="zákl. přenesená",J329,0)</f>
        <v>0</v>
      </c>
      <c r="BH329" s="192">
        <f>IF(N329="sníž. přenesená",J329,0)</f>
        <v>0</v>
      </c>
      <c r="BI329" s="192">
        <f>IF(N329="nulová",J329,0)</f>
        <v>0</v>
      </c>
      <c r="BJ329" s="17" t="s">
        <v>22</v>
      </c>
      <c r="BK329" s="192">
        <f>ROUND(I329*H329,2)</f>
        <v>0</v>
      </c>
      <c r="BL329" s="17" t="s">
        <v>128</v>
      </c>
      <c r="BM329" s="17" t="s">
        <v>287</v>
      </c>
    </row>
    <row r="330" spans="2:65" s="11" customFormat="1" x14ac:dyDescent="0.3">
      <c r="B330" s="193"/>
      <c r="C330" s="194"/>
      <c r="D330" s="195" t="s">
        <v>130</v>
      </c>
      <c r="E330" s="196" t="s">
        <v>20</v>
      </c>
      <c r="F330" s="197" t="s">
        <v>145</v>
      </c>
      <c r="G330" s="194"/>
      <c r="H330" s="198">
        <v>10.5</v>
      </c>
      <c r="I330" s="199"/>
      <c r="J330" s="194"/>
      <c r="K330" s="194"/>
      <c r="L330" s="200"/>
      <c r="M330" s="201"/>
      <c r="N330" s="202"/>
      <c r="O330" s="202"/>
      <c r="P330" s="202"/>
      <c r="Q330" s="202"/>
      <c r="R330" s="202"/>
      <c r="S330" s="202"/>
      <c r="T330" s="203"/>
      <c r="AT330" s="204" t="s">
        <v>130</v>
      </c>
      <c r="AU330" s="204" t="s">
        <v>83</v>
      </c>
      <c r="AV330" s="11" t="s">
        <v>83</v>
      </c>
      <c r="AW330" s="11" t="s">
        <v>39</v>
      </c>
      <c r="AX330" s="11" t="s">
        <v>75</v>
      </c>
      <c r="AY330" s="204" t="s">
        <v>121</v>
      </c>
    </row>
    <row r="331" spans="2:65" s="12" customFormat="1" x14ac:dyDescent="0.3">
      <c r="B331" s="205"/>
      <c r="C331" s="206"/>
      <c r="D331" s="195" t="s">
        <v>130</v>
      </c>
      <c r="E331" s="207" t="s">
        <v>20</v>
      </c>
      <c r="F331" s="208" t="s">
        <v>146</v>
      </c>
      <c r="G331" s="206"/>
      <c r="H331" s="209">
        <v>10.5</v>
      </c>
      <c r="I331" s="210"/>
      <c r="J331" s="206"/>
      <c r="K331" s="206"/>
      <c r="L331" s="211"/>
      <c r="M331" s="212"/>
      <c r="N331" s="213"/>
      <c r="O331" s="213"/>
      <c r="P331" s="213"/>
      <c r="Q331" s="213"/>
      <c r="R331" s="213"/>
      <c r="S331" s="213"/>
      <c r="T331" s="214"/>
      <c r="AT331" s="215" t="s">
        <v>130</v>
      </c>
      <c r="AU331" s="215" t="s">
        <v>83</v>
      </c>
      <c r="AV331" s="12" t="s">
        <v>133</v>
      </c>
      <c r="AW331" s="12" t="s">
        <v>39</v>
      </c>
      <c r="AX331" s="12" t="s">
        <v>75</v>
      </c>
      <c r="AY331" s="215" t="s">
        <v>121</v>
      </c>
    </row>
    <row r="332" spans="2:65" s="13" customFormat="1" x14ac:dyDescent="0.3">
      <c r="B332" s="216"/>
      <c r="C332" s="217"/>
      <c r="D332" s="218" t="s">
        <v>130</v>
      </c>
      <c r="E332" s="219" t="s">
        <v>20</v>
      </c>
      <c r="F332" s="220" t="s">
        <v>134</v>
      </c>
      <c r="G332" s="217"/>
      <c r="H332" s="221">
        <v>10.5</v>
      </c>
      <c r="I332" s="222"/>
      <c r="J332" s="217"/>
      <c r="K332" s="217"/>
      <c r="L332" s="223"/>
      <c r="M332" s="224"/>
      <c r="N332" s="225"/>
      <c r="O332" s="225"/>
      <c r="P332" s="225"/>
      <c r="Q332" s="225"/>
      <c r="R332" s="225"/>
      <c r="S332" s="225"/>
      <c r="T332" s="226"/>
      <c r="AT332" s="227" t="s">
        <v>130</v>
      </c>
      <c r="AU332" s="227" t="s">
        <v>83</v>
      </c>
      <c r="AV332" s="13" t="s">
        <v>128</v>
      </c>
      <c r="AW332" s="13" t="s">
        <v>39</v>
      </c>
      <c r="AX332" s="13" t="s">
        <v>22</v>
      </c>
      <c r="AY332" s="227" t="s">
        <v>121</v>
      </c>
    </row>
    <row r="333" spans="2:65" s="1" customFormat="1" ht="22.5" customHeight="1" x14ac:dyDescent="0.3">
      <c r="B333" s="34"/>
      <c r="C333" s="181" t="s">
        <v>288</v>
      </c>
      <c r="D333" s="181" t="s">
        <v>123</v>
      </c>
      <c r="E333" s="182" t="s">
        <v>289</v>
      </c>
      <c r="F333" s="183" t="s">
        <v>290</v>
      </c>
      <c r="G333" s="184" t="s">
        <v>199</v>
      </c>
      <c r="H333" s="185">
        <v>6.5000000000000002E-2</v>
      </c>
      <c r="I333" s="186"/>
      <c r="J333" s="187">
        <f>ROUND(I333*H333,2)</f>
        <v>0</v>
      </c>
      <c r="K333" s="183" t="s">
        <v>127</v>
      </c>
      <c r="L333" s="54"/>
      <c r="M333" s="188" t="s">
        <v>20</v>
      </c>
      <c r="N333" s="189" t="s">
        <v>46</v>
      </c>
      <c r="O333" s="35"/>
      <c r="P333" s="190">
        <f>O333*H333</f>
        <v>0</v>
      </c>
      <c r="Q333" s="190">
        <v>1.0530600000000001</v>
      </c>
      <c r="R333" s="190">
        <f>Q333*H333</f>
        <v>6.8448900000000007E-2</v>
      </c>
      <c r="S333" s="190">
        <v>0</v>
      </c>
      <c r="T333" s="191">
        <f>S333*H333</f>
        <v>0</v>
      </c>
      <c r="AR333" s="17" t="s">
        <v>128</v>
      </c>
      <c r="AT333" s="17" t="s">
        <v>123</v>
      </c>
      <c r="AU333" s="17" t="s">
        <v>83</v>
      </c>
      <c r="AY333" s="17" t="s">
        <v>121</v>
      </c>
      <c r="BE333" s="192">
        <f>IF(N333="základní",J333,0)</f>
        <v>0</v>
      </c>
      <c r="BF333" s="192">
        <f>IF(N333="snížená",J333,0)</f>
        <v>0</v>
      </c>
      <c r="BG333" s="192">
        <f>IF(N333="zákl. přenesená",J333,0)</f>
        <v>0</v>
      </c>
      <c r="BH333" s="192">
        <f>IF(N333="sníž. přenesená",J333,0)</f>
        <v>0</v>
      </c>
      <c r="BI333" s="192">
        <f>IF(N333="nulová",J333,0)</f>
        <v>0</v>
      </c>
      <c r="BJ333" s="17" t="s">
        <v>22</v>
      </c>
      <c r="BK333" s="192">
        <f>ROUND(I333*H333,2)</f>
        <v>0</v>
      </c>
      <c r="BL333" s="17" t="s">
        <v>128</v>
      </c>
      <c r="BM333" s="17" t="s">
        <v>291</v>
      </c>
    </row>
    <row r="334" spans="2:65" s="11" customFormat="1" x14ac:dyDescent="0.3">
      <c r="B334" s="193"/>
      <c r="C334" s="194"/>
      <c r="D334" s="195" t="s">
        <v>130</v>
      </c>
      <c r="E334" s="196" t="s">
        <v>20</v>
      </c>
      <c r="F334" s="197" t="s">
        <v>292</v>
      </c>
      <c r="G334" s="194"/>
      <c r="H334" s="198">
        <v>6.5000000000000002E-2</v>
      </c>
      <c r="I334" s="199"/>
      <c r="J334" s="194"/>
      <c r="K334" s="194"/>
      <c r="L334" s="200"/>
      <c r="M334" s="201"/>
      <c r="N334" s="202"/>
      <c r="O334" s="202"/>
      <c r="P334" s="202"/>
      <c r="Q334" s="202"/>
      <c r="R334" s="202"/>
      <c r="S334" s="202"/>
      <c r="T334" s="203"/>
      <c r="AT334" s="204" t="s">
        <v>130</v>
      </c>
      <c r="AU334" s="204" t="s">
        <v>83</v>
      </c>
      <c r="AV334" s="11" t="s">
        <v>83</v>
      </c>
      <c r="AW334" s="11" t="s">
        <v>39</v>
      </c>
      <c r="AX334" s="11" t="s">
        <v>75</v>
      </c>
      <c r="AY334" s="204" t="s">
        <v>121</v>
      </c>
    </row>
    <row r="335" spans="2:65" s="12" customFormat="1" x14ac:dyDescent="0.3">
      <c r="B335" s="205"/>
      <c r="C335" s="206"/>
      <c r="D335" s="195" t="s">
        <v>130</v>
      </c>
      <c r="E335" s="207" t="s">
        <v>20</v>
      </c>
      <c r="F335" s="208" t="s">
        <v>132</v>
      </c>
      <c r="G335" s="206"/>
      <c r="H335" s="209">
        <v>6.5000000000000002E-2</v>
      </c>
      <c r="I335" s="210"/>
      <c r="J335" s="206"/>
      <c r="K335" s="206"/>
      <c r="L335" s="211"/>
      <c r="M335" s="212"/>
      <c r="N335" s="213"/>
      <c r="O335" s="213"/>
      <c r="P335" s="213"/>
      <c r="Q335" s="213"/>
      <c r="R335" s="213"/>
      <c r="S335" s="213"/>
      <c r="T335" s="214"/>
      <c r="AT335" s="215" t="s">
        <v>130</v>
      </c>
      <c r="AU335" s="215" t="s">
        <v>83</v>
      </c>
      <c r="AV335" s="12" t="s">
        <v>133</v>
      </c>
      <c r="AW335" s="12" t="s">
        <v>39</v>
      </c>
      <c r="AX335" s="12" t="s">
        <v>75</v>
      </c>
      <c r="AY335" s="215" t="s">
        <v>121</v>
      </c>
    </row>
    <row r="336" spans="2:65" s="13" customFormat="1" x14ac:dyDescent="0.3">
      <c r="B336" s="216"/>
      <c r="C336" s="217"/>
      <c r="D336" s="218" t="s">
        <v>130</v>
      </c>
      <c r="E336" s="219" t="s">
        <v>20</v>
      </c>
      <c r="F336" s="220" t="s">
        <v>134</v>
      </c>
      <c r="G336" s="217"/>
      <c r="H336" s="221">
        <v>6.5000000000000002E-2</v>
      </c>
      <c r="I336" s="222"/>
      <c r="J336" s="217"/>
      <c r="K336" s="217"/>
      <c r="L336" s="223"/>
      <c r="M336" s="224"/>
      <c r="N336" s="225"/>
      <c r="O336" s="225"/>
      <c r="P336" s="225"/>
      <c r="Q336" s="225"/>
      <c r="R336" s="225"/>
      <c r="S336" s="225"/>
      <c r="T336" s="226"/>
      <c r="AT336" s="227" t="s">
        <v>130</v>
      </c>
      <c r="AU336" s="227" t="s">
        <v>83</v>
      </c>
      <c r="AV336" s="13" t="s">
        <v>128</v>
      </c>
      <c r="AW336" s="13" t="s">
        <v>39</v>
      </c>
      <c r="AX336" s="13" t="s">
        <v>22</v>
      </c>
      <c r="AY336" s="227" t="s">
        <v>121</v>
      </c>
    </row>
    <row r="337" spans="2:65" s="1" customFormat="1" ht="22.5" customHeight="1" x14ac:dyDescent="0.3">
      <c r="B337" s="34"/>
      <c r="C337" s="181" t="s">
        <v>293</v>
      </c>
      <c r="D337" s="181" t="s">
        <v>123</v>
      </c>
      <c r="E337" s="182" t="s">
        <v>294</v>
      </c>
      <c r="F337" s="183" t="s">
        <v>295</v>
      </c>
      <c r="G337" s="184" t="s">
        <v>126</v>
      </c>
      <c r="H337" s="185">
        <v>21</v>
      </c>
      <c r="I337" s="186"/>
      <c r="J337" s="187">
        <f>ROUND(I337*H337,2)</f>
        <v>0</v>
      </c>
      <c r="K337" s="183" t="s">
        <v>127</v>
      </c>
      <c r="L337" s="54"/>
      <c r="M337" s="188" t="s">
        <v>20</v>
      </c>
      <c r="N337" s="189" t="s">
        <v>46</v>
      </c>
      <c r="O337" s="35"/>
      <c r="P337" s="190">
        <f>O337*H337</f>
        <v>0</v>
      </c>
      <c r="Q337" s="190">
        <v>0</v>
      </c>
      <c r="R337" s="190">
        <f>Q337*H337</f>
        <v>0</v>
      </c>
      <c r="S337" s="190">
        <v>0</v>
      </c>
      <c r="T337" s="191">
        <f>S337*H337</f>
        <v>0</v>
      </c>
      <c r="AR337" s="17" t="s">
        <v>128</v>
      </c>
      <c r="AT337" s="17" t="s">
        <v>123</v>
      </c>
      <c r="AU337" s="17" t="s">
        <v>83</v>
      </c>
      <c r="AY337" s="17" t="s">
        <v>121</v>
      </c>
      <c r="BE337" s="192">
        <f>IF(N337="základní",J337,0)</f>
        <v>0</v>
      </c>
      <c r="BF337" s="192">
        <f>IF(N337="snížená",J337,0)</f>
        <v>0</v>
      </c>
      <c r="BG337" s="192">
        <f>IF(N337="zákl. přenesená",J337,0)</f>
        <v>0</v>
      </c>
      <c r="BH337" s="192">
        <f>IF(N337="sníž. přenesená",J337,0)</f>
        <v>0</v>
      </c>
      <c r="BI337" s="192">
        <f>IF(N337="nulová",J337,0)</f>
        <v>0</v>
      </c>
      <c r="BJ337" s="17" t="s">
        <v>22</v>
      </c>
      <c r="BK337" s="192">
        <f>ROUND(I337*H337,2)</f>
        <v>0</v>
      </c>
      <c r="BL337" s="17" t="s">
        <v>128</v>
      </c>
      <c r="BM337" s="17" t="s">
        <v>296</v>
      </c>
    </row>
    <row r="338" spans="2:65" s="11" customFormat="1" x14ac:dyDescent="0.3">
      <c r="B338" s="193"/>
      <c r="C338" s="194"/>
      <c r="D338" s="195" t="s">
        <v>130</v>
      </c>
      <c r="E338" s="196" t="s">
        <v>20</v>
      </c>
      <c r="F338" s="197" t="s">
        <v>143</v>
      </c>
      <c r="G338" s="194"/>
      <c r="H338" s="198">
        <v>21</v>
      </c>
      <c r="I338" s="199"/>
      <c r="J338" s="194"/>
      <c r="K338" s="194"/>
      <c r="L338" s="200"/>
      <c r="M338" s="201"/>
      <c r="N338" s="202"/>
      <c r="O338" s="202"/>
      <c r="P338" s="202"/>
      <c r="Q338" s="202"/>
      <c r="R338" s="202"/>
      <c r="S338" s="202"/>
      <c r="T338" s="203"/>
      <c r="AT338" s="204" t="s">
        <v>130</v>
      </c>
      <c r="AU338" s="204" t="s">
        <v>83</v>
      </c>
      <c r="AV338" s="11" t="s">
        <v>83</v>
      </c>
      <c r="AW338" s="11" t="s">
        <v>39</v>
      </c>
      <c r="AX338" s="11" t="s">
        <v>75</v>
      </c>
      <c r="AY338" s="204" t="s">
        <v>121</v>
      </c>
    </row>
    <row r="339" spans="2:65" s="12" customFormat="1" x14ac:dyDescent="0.3">
      <c r="B339" s="205"/>
      <c r="C339" s="206"/>
      <c r="D339" s="195" t="s">
        <v>130</v>
      </c>
      <c r="E339" s="207" t="s">
        <v>20</v>
      </c>
      <c r="F339" s="208" t="s">
        <v>144</v>
      </c>
      <c r="G339" s="206"/>
      <c r="H339" s="209">
        <v>21</v>
      </c>
      <c r="I339" s="210"/>
      <c r="J339" s="206"/>
      <c r="K339" s="206"/>
      <c r="L339" s="211"/>
      <c r="M339" s="212"/>
      <c r="N339" s="213"/>
      <c r="O339" s="213"/>
      <c r="P339" s="213"/>
      <c r="Q339" s="213"/>
      <c r="R339" s="213"/>
      <c r="S339" s="213"/>
      <c r="T339" s="214"/>
      <c r="AT339" s="215" t="s">
        <v>130</v>
      </c>
      <c r="AU339" s="215" t="s">
        <v>83</v>
      </c>
      <c r="AV339" s="12" t="s">
        <v>133</v>
      </c>
      <c r="AW339" s="12" t="s">
        <v>39</v>
      </c>
      <c r="AX339" s="12" t="s">
        <v>75</v>
      </c>
      <c r="AY339" s="215" t="s">
        <v>121</v>
      </c>
    </row>
    <row r="340" spans="2:65" s="13" customFormat="1" x14ac:dyDescent="0.3">
      <c r="B340" s="216"/>
      <c r="C340" s="217"/>
      <c r="D340" s="218" t="s">
        <v>130</v>
      </c>
      <c r="E340" s="219" t="s">
        <v>20</v>
      </c>
      <c r="F340" s="220" t="s">
        <v>134</v>
      </c>
      <c r="G340" s="217"/>
      <c r="H340" s="221">
        <v>21</v>
      </c>
      <c r="I340" s="222"/>
      <c r="J340" s="217"/>
      <c r="K340" s="217"/>
      <c r="L340" s="223"/>
      <c r="M340" s="224"/>
      <c r="N340" s="225"/>
      <c r="O340" s="225"/>
      <c r="P340" s="225"/>
      <c r="Q340" s="225"/>
      <c r="R340" s="225"/>
      <c r="S340" s="225"/>
      <c r="T340" s="226"/>
      <c r="AT340" s="227" t="s">
        <v>130</v>
      </c>
      <c r="AU340" s="227" t="s">
        <v>83</v>
      </c>
      <c r="AV340" s="13" t="s">
        <v>128</v>
      </c>
      <c r="AW340" s="13" t="s">
        <v>39</v>
      </c>
      <c r="AX340" s="13" t="s">
        <v>22</v>
      </c>
      <c r="AY340" s="227" t="s">
        <v>121</v>
      </c>
    </row>
    <row r="341" spans="2:65" s="1" customFormat="1" ht="31.5" customHeight="1" x14ac:dyDescent="0.3">
      <c r="B341" s="34"/>
      <c r="C341" s="181" t="s">
        <v>297</v>
      </c>
      <c r="D341" s="181" t="s">
        <v>123</v>
      </c>
      <c r="E341" s="182" t="s">
        <v>298</v>
      </c>
      <c r="F341" s="183" t="s">
        <v>299</v>
      </c>
      <c r="G341" s="184" t="s">
        <v>126</v>
      </c>
      <c r="H341" s="185">
        <v>21</v>
      </c>
      <c r="I341" s="186"/>
      <c r="J341" s="187">
        <f>ROUND(I341*H341,2)</f>
        <v>0</v>
      </c>
      <c r="K341" s="183" t="s">
        <v>127</v>
      </c>
      <c r="L341" s="54"/>
      <c r="M341" s="188" t="s">
        <v>20</v>
      </c>
      <c r="N341" s="189" t="s">
        <v>46</v>
      </c>
      <c r="O341" s="35"/>
      <c r="P341" s="190">
        <f>O341*H341</f>
        <v>0</v>
      </c>
      <c r="Q341" s="190">
        <v>0</v>
      </c>
      <c r="R341" s="190">
        <f>Q341*H341</f>
        <v>0</v>
      </c>
      <c r="S341" s="190">
        <v>0</v>
      </c>
      <c r="T341" s="191">
        <f>S341*H341</f>
        <v>0</v>
      </c>
      <c r="AR341" s="17" t="s">
        <v>128</v>
      </c>
      <c r="AT341" s="17" t="s">
        <v>123</v>
      </c>
      <c r="AU341" s="17" t="s">
        <v>83</v>
      </c>
      <c r="AY341" s="17" t="s">
        <v>121</v>
      </c>
      <c r="BE341" s="192">
        <f>IF(N341="základní",J341,0)</f>
        <v>0</v>
      </c>
      <c r="BF341" s="192">
        <f>IF(N341="snížená",J341,0)</f>
        <v>0</v>
      </c>
      <c r="BG341" s="192">
        <f>IF(N341="zákl. přenesená",J341,0)</f>
        <v>0</v>
      </c>
      <c r="BH341" s="192">
        <f>IF(N341="sníž. přenesená",J341,0)</f>
        <v>0</v>
      </c>
      <c r="BI341" s="192">
        <f>IF(N341="nulová",J341,0)</f>
        <v>0</v>
      </c>
      <c r="BJ341" s="17" t="s">
        <v>22</v>
      </c>
      <c r="BK341" s="192">
        <f>ROUND(I341*H341,2)</f>
        <v>0</v>
      </c>
      <c r="BL341" s="17" t="s">
        <v>128</v>
      </c>
      <c r="BM341" s="17" t="s">
        <v>300</v>
      </c>
    </row>
    <row r="342" spans="2:65" s="11" customFormat="1" x14ac:dyDescent="0.3">
      <c r="B342" s="193"/>
      <c r="C342" s="194"/>
      <c r="D342" s="195" t="s">
        <v>130</v>
      </c>
      <c r="E342" s="196" t="s">
        <v>20</v>
      </c>
      <c r="F342" s="197" t="s">
        <v>143</v>
      </c>
      <c r="G342" s="194"/>
      <c r="H342" s="198">
        <v>21</v>
      </c>
      <c r="I342" s="199"/>
      <c r="J342" s="194"/>
      <c r="K342" s="194"/>
      <c r="L342" s="200"/>
      <c r="M342" s="201"/>
      <c r="N342" s="202"/>
      <c r="O342" s="202"/>
      <c r="P342" s="202"/>
      <c r="Q342" s="202"/>
      <c r="R342" s="202"/>
      <c r="S342" s="202"/>
      <c r="T342" s="203"/>
      <c r="AT342" s="204" t="s">
        <v>130</v>
      </c>
      <c r="AU342" s="204" t="s">
        <v>83</v>
      </c>
      <c r="AV342" s="11" t="s">
        <v>83</v>
      </c>
      <c r="AW342" s="11" t="s">
        <v>39</v>
      </c>
      <c r="AX342" s="11" t="s">
        <v>75</v>
      </c>
      <c r="AY342" s="204" t="s">
        <v>121</v>
      </c>
    </row>
    <row r="343" spans="2:65" s="12" customFormat="1" x14ac:dyDescent="0.3">
      <c r="B343" s="205"/>
      <c r="C343" s="206"/>
      <c r="D343" s="195" t="s">
        <v>130</v>
      </c>
      <c r="E343" s="207" t="s">
        <v>20</v>
      </c>
      <c r="F343" s="208" t="s">
        <v>144</v>
      </c>
      <c r="G343" s="206"/>
      <c r="H343" s="209">
        <v>21</v>
      </c>
      <c r="I343" s="210"/>
      <c r="J343" s="206"/>
      <c r="K343" s="206"/>
      <c r="L343" s="211"/>
      <c r="M343" s="212"/>
      <c r="N343" s="213"/>
      <c r="O343" s="213"/>
      <c r="P343" s="213"/>
      <c r="Q343" s="213"/>
      <c r="R343" s="213"/>
      <c r="S343" s="213"/>
      <c r="T343" s="214"/>
      <c r="AT343" s="215" t="s">
        <v>130</v>
      </c>
      <c r="AU343" s="215" t="s">
        <v>83</v>
      </c>
      <c r="AV343" s="12" t="s">
        <v>133</v>
      </c>
      <c r="AW343" s="12" t="s">
        <v>39</v>
      </c>
      <c r="AX343" s="12" t="s">
        <v>75</v>
      </c>
      <c r="AY343" s="215" t="s">
        <v>121</v>
      </c>
    </row>
    <row r="344" spans="2:65" s="13" customFormat="1" x14ac:dyDescent="0.3">
      <c r="B344" s="216"/>
      <c r="C344" s="217"/>
      <c r="D344" s="218" t="s">
        <v>130</v>
      </c>
      <c r="E344" s="219" t="s">
        <v>20</v>
      </c>
      <c r="F344" s="220" t="s">
        <v>134</v>
      </c>
      <c r="G344" s="217"/>
      <c r="H344" s="221">
        <v>21</v>
      </c>
      <c r="I344" s="222"/>
      <c r="J344" s="217"/>
      <c r="K344" s="217"/>
      <c r="L344" s="223"/>
      <c r="M344" s="224"/>
      <c r="N344" s="225"/>
      <c r="O344" s="225"/>
      <c r="P344" s="225"/>
      <c r="Q344" s="225"/>
      <c r="R344" s="225"/>
      <c r="S344" s="225"/>
      <c r="T344" s="226"/>
      <c r="AT344" s="227" t="s">
        <v>130</v>
      </c>
      <c r="AU344" s="227" t="s">
        <v>83</v>
      </c>
      <c r="AV344" s="13" t="s">
        <v>128</v>
      </c>
      <c r="AW344" s="13" t="s">
        <v>39</v>
      </c>
      <c r="AX344" s="13" t="s">
        <v>22</v>
      </c>
      <c r="AY344" s="227" t="s">
        <v>121</v>
      </c>
    </row>
    <row r="345" spans="2:65" s="1" customFormat="1" ht="57" customHeight="1" x14ac:dyDescent="0.3">
      <c r="B345" s="34"/>
      <c r="C345" s="181" t="s">
        <v>301</v>
      </c>
      <c r="D345" s="181" t="s">
        <v>123</v>
      </c>
      <c r="E345" s="182" t="s">
        <v>302</v>
      </c>
      <c r="F345" s="183" t="s">
        <v>303</v>
      </c>
      <c r="G345" s="184" t="s">
        <v>126</v>
      </c>
      <c r="H345" s="185">
        <v>31.5</v>
      </c>
      <c r="I345" s="186"/>
      <c r="J345" s="187">
        <f>ROUND(I345*H345,2)</f>
        <v>0</v>
      </c>
      <c r="K345" s="183" t="s">
        <v>127</v>
      </c>
      <c r="L345" s="54"/>
      <c r="M345" s="188" t="s">
        <v>20</v>
      </c>
      <c r="N345" s="189" t="s">
        <v>46</v>
      </c>
      <c r="O345" s="35"/>
      <c r="P345" s="190">
        <f>O345*H345</f>
        <v>0</v>
      </c>
      <c r="Q345" s="190">
        <v>8.4250000000000005E-2</v>
      </c>
      <c r="R345" s="190">
        <f>Q345*H345</f>
        <v>2.6538750000000002</v>
      </c>
      <c r="S345" s="190">
        <v>0</v>
      </c>
      <c r="T345" s="191">
        <f>S345*H345</f>
        <v>0</v>
      </c>
      <c r="AR345" s="17" t="s">
        <v>128</v>
      </c>
      <c r="AT345" s="17" t="s">
        <v>123</v>
      </c>
      <c r="AU345" s="17" t="s">
        <v>83</v>
      </c>
      <c r="AY345" s="17" t="s">
        <v>121</v>
      </c>
      <c r="BE345" s="192">
        <f>IF(N345="základní",J345,0)</f>
        <v>0</v>
      </c>
      <c r="BF345" s="192">
        <f>IF(N345="snížená",J345,0)</f>
        <v>0</v>
      </c>
      <c r="BG345" s="192">
        <f>IF(N345="zákl. přenesená",J345,0)</f>
        <v>0</v>
      </c>
      <c r="BH345" s="192">
        <f>IF(N345="sníž. přenesená",J345,0)</f>
        <v>0</v>
      </c>
      <c r="BI345" s="192">
        <f>IF(N345="nulová",J345,0)</f>
        <v>0</v>
      </c>
      <c r="BJ345" s="17" t="s">
        <v>22</v>
      </c>
      <c r="BK345" s="192">
        <f>ROUND(I345*H345,2)</f>
        <v>0</v>
      </c>
      <c r="BL345" s="17" t="s">
        <v>128</v>
      </c>
      <c r="BM345" s="17" t="s">
        <v>304</v>
      </c>
    </row>
    <row r="346" spans="2:65" s="11" customFormat="1" x14ac:dyDescent="0.3">
      <c r="B346" s="193"/>
      <c r="C346" s="194"/>
      <c r="D346" s="195" t="s">
        <v>130</v>
      </c>
      <c r="E346" s="196" t="s">
        <v>20</v>
      </c>
      <c r="F346" s="197" t="s">
        <v>211</v>
      </c>
      <c r="G346" s="194"/>
      <c r="H346" s="198">
        <v>31.5</v>
      </c>
      <c r="I346" s="199"/>
      <c r="J346" s="194"/>
      <c r="K346" s="194"/>
      <c r="L346" s="200"/>
      <c r="M346" s="201"/>
      <c r="N346" s="202"/>
      <c r="O346" s="202"/>
      <c r="P346" s="202"/>
      <c r="Q346" s="202"/>
      <c r="R346" s="202"/>
      <c r="S346" s="202"/>
      <c r="T346" s="203"/>
      <c r="AT346" s="204" t="s">
        <v>130</v>
      </c>
      <c r="AU346" s="204" t="s">
        <v>83</v>
      </c>
      <c r="AV346" s="11" t="s">
        <v>83</v>
      </c>
      <c r="AW346" s="11" t="s">
        <v>39</v>
      </c>
      <c r="AX346" s="11" t="s">
        <v>75</v>
      </c>
      <c r="AY346" s="204" t="s">
        <v>121</v>
      </c>
    </row>
    <row r="347" spans="2:65" s="12" customFormat="1" x14ac:dyDescent="0.3">
      <c r="B347" s="205"/>
      <c r="C347" s="206"/>
      <c r="D347" s="195" t="s">
        <v>130</v>
      </c>
      <c r="E347" s="207" t="s">
        <v>20</v>
      </c>
      <c r="F347" s="208" t="s">
        <v>169</v>
      </c>
      <c r="G347" s="206"/>
      <c r="H347" s="209">
        <v>31.5</v>
      </c>
      <c r="I347" s="210"/>
      <c r="J347" s="206"/>
      <c r="K347" s="206"/>
      <c r="L347" s="211"/>
      <c r="M347" s="212"/>
      <c r="N347" s="213"/>
      <c r="O347" s="213"/>
      <c r="P347" s="213"/>
      <c r="Q347" s="213"/>
      <c r="R347" s="213"/>
      <c r="S347" s="213"/>
      <c r="T347" s="214"/>
      <c r="AT347" s="215" t="s">
        <v>130</v>
      </c>
      <c r="AU347" s="215" t="s">
        <v>83</v>
      </c>
      <c r="AV347" s="12" t="s">
        <v>133</v>
      </c>
      <c r="AW347" s="12" t="s">
        <v>39</v>
      </c>
      <c r="AX347" s="12" t="s">
        <v>75</v>
      </c>
      <c r="AY347" s="215" t="s">
        <v>121</v>
      </c>
    </row>
    <row r="348" spans="2:65" s="13" customFormat="1" x14ac:dyDescent="0.3">
      <c r="B348" s="216"/>
      <c r="C348" s="217"/>
      <c r="D348" s="218" t="s">
        <v>130</v>
      </c>
      <c r="E348" s="219" t="s">
        <v>20</v>
      </c>
      <c r="F348" s="220" t="s">
        <v>134</v>
      </c>
      <c r="G348" s="217"/>
      <c r="H348" s="221">
        <v>31.5</v>
      </c>
      <c r="I348" s="222"/>
      <c r="J348" s="217"/>
      <c r="K348" s="217"/>
      <c r="L348" s="223"/>
      <c r="M348" s="224"/>
      <c r="N348" s="225"/>
      <c r="O348" s="225"/>
      <c r="P348" s="225"/>
      <c r="Q348" s="225"/>
      <c r="R348" s="225"/>
      <c r="S348" s="225"/>
      <c r="T348" s="226"/>
      <c r="AT348" s="227" t="s">
        <v>130</v>
      </c>
      <c r="AU348" s="227" t="s">
        <v>83</v>
      </c>
      <c r="AV348" s="13" t="s">
        <v>128</v>
      </c>
      <c r="AW348" s="13" t="s">
        <v>39</v>
      </c>
      <c r="AX348" s="13" t="s">
        <v>22</v>
      </c>
      <c r="AY348" s="227" t="s">
        <v>121</v>
      </c>
    </row>
    <row r="349" spans="2:65" s="1" customFormat="1" ht="31.5" customHeight="1" x14ac:dyDescent="0.3">
      <c r="B349" s="34"/>
      <c r="C349" s="233" t="s">
        <v>305</v>
      </c>
      <c r="D349" s="233" t="s">
        <v>218</v>
      </c>
      <c r="E349" s="234" t="s">
        <v>306</v>
      </c>
      <c r="F349" s="235" t="s">
        <v>307</v>
      </c>
      <c r="G349" s="236" t="s">
        <v>126</v>
      </c>
      <c r="H349" s="237">
        <v>25.2</v>
      </c>
      <c r="I349" s="238"/>
      <c r="J349" s="239">
        <f>ROUND(I349*H349,2)</f>
        <v>0</v>
      </c>
      <c r="K349" s="235" t="s">
        <v>20</v>
      </c>
      <c r="L349" s="240"/>
      <c r="M349" s="241" t="s">
        <v>20</v>
      </c>
      <c r="N349" s="242" t="s">
        <v>46</v>
      </c>
      <c r="O349" s="35"/>
      <c r="P349" s="190">
        <f>O349*H349</f>
        <v>0</v>
      </c>
      <c r="Q349" s="190">
        <v>0.17199999999999999</v>
      </c>
      <c r="R349" s="190">
        <f>Q349*H349</f>
        <v>4.3343999999999996</v>
      </c>
      <c r="S349" s="190">
        <v>0</v>
      </c>
      <c r="T349" s="191">
        <f>S349*H349</f>
        <v>0</v>
      </c>
      <c r="AR349" s="17" t="s">
        <v>176</v>
      </c>
      <c r="AT349" s="17" t="s">
        <v>218</v>
      </c>
      <c r="AU349" s="17" t="s">
        <v>83</v>
      </c>
      <c r="AY349" s="17" t="s">
        <v>121</v>
      </c>
      <c r="BE349" s="192">
        <f>IF(N349="základní",J349,0)</f>
        <v>0</v>
      </c>
      <c r="BF349" s="192">
        <f>IF(N349="snížená",J349,0)</f>
        <v>0</v>
      </c>
      <c r="BG349" s="192">
        <f>IF(N349="zákl. přenesená",J349,0)</f>
        <v>0</v>
      </c>
      <c r="BH349" s="192">
        <f>IF(N349="sníž. přenesená",J349,0)</f>
        <v>0</v>
      </c>
      <c r="BI349" s="192">
        <f>IF(N349="nulová",J349,0)</f>
        <v>0</v>
      </c>
      <c r="BJ349" s="17" t="s">
        <v>22</v>
      </c>
      <c r="BK349" s="192">
        <f>ROUND(I349*H349,2)</f>
        <v>0</v>
      </c>
      <c r="BL349" s="17" t="s">
        <v>128</v>
      </c>
      <c r="BM349" s="17" t="s">
        <v>308</v>
      </c>
    </row>
    <row r="350" spans="2:65" s="11" customFormat="1" x14ac:dyDescent="0.3">
      <c r="B350" s="193"/>
      <c r="C350" s="194"/>
      <c r="D350" s="195" t="s">
        <v>130</v>
      </c>
      <c r="E350" s="196" t="s">
        <v>20</v>
      </c>
      <c r="F350" s="197" t="s">
        <v>309</v>
      </c>
      <c r="G350" s="194"/>
      <c r="H350" s="198">
        <v>24</v>
      </c>
      <c r="I350" s="199"/>
      <c r="J350" s="194"/>
      <c r="K350" s="194"/>
      <c r="L350" s="200"/>
      <c r="M350" s="201"/>
      <c r="N350" s="202"/>
      <c r="O350" s="202"/>
      <c r="P350" s="202"/>
      <c r="Q350" s="202"/>
      <c r="R350" s="202"/>
      <c r="S350" s="202"/>
      <c r="T350" s="203"/>
      <c r="AT350" s="204" t="s">
        <v>130</v>
      </c>
      <c r="AU350" s="204" t="s">
        <v>83</v>
      </c>
      <c r="AV350" s="11" t="s">
        <v>83</v>
      </c>
      <c r="AW350" s="11" t="s">
        <v>39</v>
      </c>
      <c r="AX350" s="11" t="s">
        <v>75</v>
      </c>
      <c r="AY350" s="204" t="s">
        <v>121</v>
      </c>
    </row>
    <row r="351" spans="2:65" s="12" customFormat="1" x14ac:dyDescent="0.3">
      <c r="B351" s="205"/>
      <c r="C351" s="206"/>
      <c r="D351" s="195" t="s">
        <v>130</v>
      </c>
      <c r="E351" s="207" t="s">
        <v>20</v>
      </c>
      <c r="F351" s="208" t="s">
        <v>169</v>
      </c>
      <c r="G351" s="206"/>
      <c r="H351" s="209">
        <v>24</v>
      </c>
      <c r="I351" s="210"/>
      <c r="J351" s="206"/>
      <c r="K351" s="206"/>
      <c r="L351" s="211"/>
      <c r="M351" s="212"/>
      <c r="N351" s="213"/>
      <c r="O351" s="213"/>
      <c r="P351" s="213"/>
      <c r="Q351" s="213"/>
      <c r="R351" s="213"/>
      <c r="S351" s="213"/>
      <c r="T351" s="214"/>
      <c r="AT351" s="215" t="s">
        <v>130</v>
      </c>
      <c r="AU351" s="215" t="s">
        <v>83</v>
      </c>
      <c r="AV351" s="12" t="s">
        <v>133</v>
      </c>
      <c r="AW351" s="12" t="s">
        <v>39</v>
      </c>
      <c r="AX351" s="12" t="s">
        <v>75</v>
      </c>
      <c r="AY351" s="215" t="s">
        <v>121</v>
      </c>
    </row>
    <row r="352" spans="2:65" s="13" customFormat="1" x14ac:dyDescent="0.3">
      <c r="B352" s="216"/>
      <c r="C352" s="217"/>
      <c r="D352" s="195" t="s">
        <v>130</v>
      </c>
      <c r="E352" s="228" t="s">
        <v>20</v>
      </c>
      <c r="F352" s="229" t="s">
        <v>134</v>
      </c>
      <c r="G352" s="217"/>
      <c r="H352" s="230">
        <v>24</v>
      </c>
      <c r="I352" s="222"/>
      <c r="J352" s="217"/>
      <c r="K352" s="217"/>
      <c r="L352" s="223"/>
      <c r="M352" s="224"/>
      <c r="N352" s="225"/>
      <c r="O352" s="225"/>
      <c r="P352" s="225"/>
      <c r="Q352" s="225"/>
      <c r="R352" s="225"/>
      <c r="S352" s="225"/>
      <c r="T352" s="226"/>
      <c r="AT352" s="227" t="s">
        <v>130</v>
      </c>
      <c r="AU352" s="227" t="s">
        <v>83</v>
      </c>
      <c r="AV352" s="13" t="s">
        <v>128</v>
      </c>
      <c r="AW352" s="13" t="s">
        <v>39</v>
      </c>
      <c r="AX352" s="13" t="s">
        <v>22</v>
      </c>
      <c r="AY352" s="227" t="s">
        <v>121</v>
      </c>
    </row>
    <row r="353" spans="2:65" s="11" customFormat="1" x14ac:dyDescent="0.3">
      <c r="B353" s="193"/>
      <c r="C353" s="194"/>
      <c r="D353" s="218" t="s">
        <v>130</v>
      </c>
      <c r="E353" s="194"/>
      <c r="F353" s="231" t="s">
        <v>310</v>
      </c>
      <c r="G353" s="194"/>
      <c r="H353" s="232">
        <v>25.2</v>
      </c>
      <c r="I353" s="199"/>
      <c r="J353" s="194"/>
      <c r="K353" s="194"/>
      <c r="L353" s="200"/>
      <c r="M353" s="201"/>
      <c r="N353" s="202"/>
      <c r="O353" s="202"/>
      <c r="P353" s="202"/>
      <c r="Q353" s="202"/>
      <c r="R353" s="202"/>
      <c r="S353" s="202"/>
      <c r="T353" s="203"/>
      <c r="AT353" s="204" t="s">
        <v>130</v>
      </c>
      <c r="AU353" s="204" t="s">
        <v>83</v>
      </c>
      <c r="AV353" s="11" t="s">
        <v>83</v>
      </c>
      <c r="AW353" s="11" t="s">
        <v>4</v>
      </c>
      <c r="AX353" s="11" t="s">
        <v>22</v>
      </c>
      <c r="AY353" s="204" t="s">
        <v>121</v>
      </c>
    </row>
    <row r="354" spans="2:65" s="1" customFormat="1" ht="31.5" customHeight="1" x14ac:dyDescent="0.3">
      <c r="B354" s="34"/>
      <c r="C354" s="233" t="s">
        <v>311</v>
      </c>
      <c r="D354" s="233" t="s">
        <v>218</v>
      </c>
      <c r="E354" s="234" t="s">
        <v>312</v>
      </c>
      <c r="F354" s="235" t="s">
        <v>313</v>
      </c>
      <c r="G354" s="236" t="s">
        <v>126</v>
      </c>
      <c r="H354" s="237">
        <v>7.875</v>
      </c>
      <c r="I354" s="238"/>
      <c r="J354" s="239">
        <f>ROUND(I354*H354,2)</f>
        <v>0</v>
      </c>
      <c r="K354" s="235" t="s">
        <v>20</v>
      </c>
      <c r="L354" s="240"/>
      <c r="M354" s="241" t="s">
        <v>20</v>
      </c>
      <c r="N354" s="242" t="s">
        <v>46</v>
      </c>
      <c r="O354" s="35"/>
      <c r="P354" s="190">
        <f>O354*H354</f>
        <v>0</v>
      </c>
      <c r="Q354" s="190">
        <v>0.13100000000000001</v>
      </c>
      <c r="R354" s="190">
        <f>Q354*H354</f>
        <v>1.031625</v>
      </c>
      <c r="S354" s="190">
        <v>0</v>
      </c>
      <c r="T354" s="191">
        <f>S354*H354</f>
        <v>0</v>
      </c>
      <c r="AR354" s="17" t="s">
        <v>176</v>
      </c>
      <c r="AT354" s="17" t="s">
        <v>218</v>
      </c>
      <c r="AU354" s="17" t="s">
        <v>83</v>
      </c>
      <c r="AY354" s="17" t="s">
        <v>121</v>
      </c>
      <c r="BE354" s="192">
        <f>IF(N354="základní",J354,0)</f>
        <v>0</v>
      </c>
      <c r="BF354" s="192">
        <f>IF(N354="snížená",J354,0)</f>
        <v>0</v>
      </c>
      <c r="BG354" s="192">
        <f>IF(N354="zákl. přenesená",J354,0)</f>
        <v>0</v>
      </c>
      <c r="BH354" s="192">
        <f>IF(N354="sníž. přenesená",J354,0)</f>
        <v>0</v>
      </c>
      <c r="BI354" s="192">
        <f>IF(N354="nulová",J354,0)</f>
        <v>0</v>
      </c>
      <c r="BJ354" s="17" t="s">
        <v>22</v>
      </c>
      <c r="BK354" s="192">
        <f>ROUND(I354*H354,2)</f>
        <v>0</v>
      </c>
      <c r="BL354" s="17" t="s">
        <v>128</v>
      </c>
      <c r="BM354" s="17" t="s">
        <v>314</v>
      </c>
    </row>
    <row r="355" spans="2:65" s="11" customFormat="1" x14ac:dyDescent="0.3">
      <c r="B355" s="193"/>
      <c r="C355" s="194"/>
      <c r="D355" s="218" t="s">
        <v>130</v>
      </c>
      <c r="E355" s="194"/>
      <c r="F355" s="231" t="s">
        <v>315</v>
      </c>
      <c r="G355" s="194"/>
      <c r="H355" s="232">
        <v>7.875</v>
      </c>
      <c r="I355" s="199"/>
      <c r="J355" s="194"/>
      <c r="K355" s="194"/>
      <c r="L355" s="200"/>
      <c r="M355" s="201"/>
      <c r="N355" s="202"/>
      <c r="O355" s="202"/>
      <c r="P355" s="202"/>
      <c r="Q355" s="202"/>
      <c r="R355" s="202"/>
      <c r="S355" s="202"/>
      <c r="T355" s="203"/>
      <c r="AT355" s="204" t="s">
        <v>130</v>
      </c>
      <c r="AU355" s="204" t="s">
        <v>83</v>
      </c>
      <c r="AV355" s="11" t="s">
        <v>83</v>
      </c>
      <c r="AW355" s="11" t="s">
        <v>4</v>
      </c>
      <c r="AX355" s="11" t="s">
        <v>22</v>
      </c>
      <c r="AY355" s="204" t="s">
        <v>121</v>
      </c>
    </row>
    <row r="356" spans="2:65" s="1" customFormat="1" ht="44.25" customHeight="1" x14ac:dyDescent="0.3">
      <c r="B356" s="34"/>
      <c r="C356" s="181" t="s">
        <v>316</v>
      </c>
      <c r="D356" s="181" t="s">
        <v>123</v>
      </c>
      <c r="E356" s="182" t="s">
        <v>317</v>
      </c>
      <c r="F356" s="183" t="s">
        <v>318</v>
      </c>
      <c r="G356" s="184" t="s">
        <v>159</v>
      </c>
      <c r="H356" s="185">
        <v>51</v>
      </c>
      <c r="I356" s="186"/>
      <c r="J356" s="187">
        <f>ROUND(I356*H356,2)</f>
        <v>0</v>
      </c>
      <c r="K356" s="183" t="s">
        <v>127</v>
      </c>
      <c r="L356" s="54"/>
      <c r="M356" s="188" t="s">
        <v>20</v>
      </c>
      <c r="N356" s="189" t="s">
        <v>46</v>
      </c>
      <c r="O356" s="35"/>
      <c r="P356" s="190">
        <f>O356*H356</f>
        <v>0</v>
      </c>
      <c r="Q356" s="190">
        <v>0.15540000000000001</v>
      </c>
      <c r="R356" s="190">
        <f>Q356*H356</f>
        <v>7.9254000000000007</v>
      </c>
      <c r="S356" s="190">
        <v>0</v>
      </c>
      <c r="T356" s="191">
        <f>S356*H356</f>
        <v>0</v>
      </c>
      <c r="AR356" s="17" t="s">
        <v>128</v>
      </c>
      <c r="AT356" s="17" t="s">
        <v>123</v>
      </c>
      <c r="AU356" s="17" t="s">
        <v>83</v>
      </c>
      <c r="AY356" s="17" t="s">
        <v>121</v>
      </c>
      <c r="BE356" s="192">
        <f>IF(N356="základní",J356,0)</f>
        <v>0</v>
      </c>
      <c r="BF356" s="192">
        <f>IF(N356="snížená",J356,0)</f>
        <v>0</v>
      </c>
      <c r="BG356" s="192">
        <f>IF(N356="zákl. přenesená",J356,0)</f>
        <v>0</v>
      </c>
      <c r="BH356" s="192">
        <f>IF(N356="sníž. přenesená",J356,0)</f>
        <v>0</v>
      </c>
      <c r="BI356" s="192">
        <f>IF(N356="nulová",J356,0)</f>
        <v>0</v>
      </c>
      <c r="BJ356" s="17" t="s">
        <v>22</v>
      </c>
      <c r="BK356" s="192">
        <f>ROUND(I356*H356,2)</f>
        <v>0</v>
      </c>
      <c r="BL356" s="17" t="s">
        <v>128</v>
      </c>
      <c r="BM356" s="17" t="s">
        <v>319</v>
      </c>
    </row>
    <row r="357" spans="2:65" s="11" customFormat="1" x14ac:dyDescent="0.3">
      <c r="B357" s="193"/>
      <c r="C357" s="194"/>
      <c r="D357" s="195" t="s">
        <v>130</v>
      </c>
      <c r="E357" s="196" t="s">
        <v>20</v>
      </c>
      <c r="F357" s="197" t="s">
        <v>320</v>
      </c>
      <c r="G357" s="194"/>
      <c r="H357" s="198">
        <v>51</v>
      </c>
      <c r="I357" s="199"/>
      <c r="J357" s="194"/>
      <c r="K357" s="194"/>
      <c r="L357" s="200"/>
      <c r="M357" s="201"/>
      <c r="N357" s="202"/>
      <c r="O357" s="202"/>
      <c r="P357" s="202"/>
      <c r="Q357" s="202"/>
      <c r="R357" s="202"/>
      <c r="S357" s="202"/>
      <c r="T357" s="203"/>
      <c r="AT357" s="204" t="s">
        <v>130</v>
      </c>
      <c r="AU357" s="204" t="s">
        <v>83</v>
      </c>
      <c r="AV357" s="11" t="s">
        <v>83</v>
      </c>
      <c r="AW357" s="11" t="s">
        <v>39</v>
      </c>
      <c r="AX357" s="11" t="s">
        <v>75</v>
      </c>
      <c r="AY357" s="204" t="s">
        <v>121</v>
      </c>
    </row>
    <row r="358" spans="2:65" s="12" customFormat="1" x14ac:dyDescent="0.3">
      <c r="B358" s="205"/>
      <c r="C358" s="206"/>
      <c r="D358" s="195" t="s">
        <v>130</v>
      </c>
      <c r="E358" s="207" t="s">
        <v>20</v>
      </c>
      <c r="F358" s="208" t="s">
        <v>132</v>
      </c>
      <c r="G358" s="206"/>
      <c r="H358" s="209">
        <v>51</v>
      </c>
      <c r="I358" s="210"/>
      <c r="J358" s="206"/>
      <c r="K358" s="206"/>
      <c r="L358" s="211"/>
      <c r="M358" s="212"/>
      <c r="N358" s="213"/>
      <c r="O358" s="213"/>
      <c r="P358" s="213"/>
      <c r="Q358" s="213"/>
      <c r="R358" s="213"/>
      <c r="S358" s="213"/>
      <c r="T358" s="214"/>
      <c r="AT358" s="215" t="s">
        <v>130</v>
      </c>
      <c r="AU358" s="215" t="s">
        <v>83</v>
      </c>
      <c r="AV358" s="12" t="s">
        <v>133</v>
      </c>
      <c r="AW358" s="12" t="s">
        <v>39</v>
      </c>
      <c r="AX358" s="12" t="s">
        <v>75</v>
      </c>
      <c r="AY358" s="215" t="s">
        <v>121</v>
      </c>
    </row>
    <row r="359" spans="2:65" s="13" customFormat="1" x14ac:dyDescent="0.3">
      <c r="B359" s="216"/>
      <c r="C359" s="217"/>
      <c r="D359" s="218" t="s">
        <v>130</v>
      </c>
      <c r="E359" s="219" t="s">
        <v>20</v>
      </c>
      <c r="F359" s="220" t="s">
        <v>134</v>
      </c>
      <c r="G359" s="217"/>
      <c r="H359" s="221">
        <v>51</v>
      </c>
      <c r="I359" s="222"/>
      <c r="J359" s="217"/>
      <c r="K359" s="217"/>
      <c r="L359" s="223"/>
      <c r="M359" s="224"/>
      <c r="N359" s="225"/>
      <c r="O359" s="225"/>
      <c r="P359" s="225"/>
      <c r="Q359" s="225"/>
      <c r="R359" s="225"/>
      <c r="S359" s="225"/>
      <c r="T359" s="226"/>
      <c r="AT359" s="227" t="s">
        <v>130</v>
      </c>
      <c r="AU359" s="227" t="s">
        <v>83</v>
      </c>
      <c r="AV359" s="13" t="s">
        <v>128</v>
      </c>
      <c r="AW359" s="13" t="s">
        <v>39</v>
      </c>
      <c r="AX359" s="13" t="s">
        <v>22</v>
      </c>
      <c r="AY359" s="227" t="s">
        <v>121</v>
      </c>
    </row>
    <row r="360" spans="2:65" s="1" customFormat="1" ht="22.5" customHeight="1" x14ac:dyDescent="0.3">
      <c r="B360" s="34"/>
      <c r="C360" s="233" t="s">
        <v>321</v>
      </c>
      <c r="D360" s="233" t="s">
        <v>218</v>
      </c>
      <c r="E360" s="234" t="s">
        <v>322</v>
      </c>
      <c r="F360" s="235" t="s">
        <v>323</v>
      </c>
      <c r="G360" s="236" t="s">
        <v>324</v>
      </c>
      <c r="H360" s="237">
        <v>10</v>
      </c>
      <c r="I360" s="238"/>
      <c r="J360" s="239">
        <f t="shared" ref="J360:J367" si="0">ROUND(I360*H360,2)</f>
        <v>0</v>
      </c>
      <c r="K360" s="235" t="s">
        <v>127</v>
      </c>
      <c r="L360" s="240"/>
      <c r="M360" s="241" t="s">
        <v>20</v>
      </c>
      <c r="N360" s="242" t="s">
        <v>46</v>
      </c>
      <c r="O360" s="35"/>
      <c r="P360" s="190">
        <f t="shared" ref="P360:P367" si="1">O360*H360</f>
        <v>0</v>
      </c>
      <c r="Q360" s="190">
        <v>8.5999999999999993E-2</v>
      </c>
      <c r="R360" s="190">
        <f t="shared" ref="R360:R367" si="2">Q360*H360</f>
        <v>0.85999999999999988</v>
      </c>
      <c r="S360" s="190">
        <v>0</v>
      </c>
      <c r="T360" s="191">
        <f t="shared" ref="T360:T367" si="3">S360*H360</f>
        <v>0</v>
      </c>
      <c r="AR360" s="17" t="s">
        <v>176</v>
      </c>
      <c r="AT360" s="17" t="s">
        <v>218</v>
      </c>
      <c r="AU360" s="17" t="s">
        <v>83</v>
      </c>
      <c r="AY360" s="17" t="s">
        <v>121</v>
      </c>
      <c r="BE360" s="192">
        <f t="shared" ref="BE360:BE367" si="4">IF(N360="základní",J360,0)</f>
        <v>0</v>
      </c>
      <c r="BF360" s="192">
        <f t="shared" ref="BF360:BF367" si="5">IF(N360="snížená",J360,0)</f>
        <v>0</v>
      </c>
      <c r="BG360" s="192">
        <f t="shared" ref="BG360:BG367" si="6">IF(N360="zákl. přenesená",J360,0)</f>
        <v>0</v>
      </c>
      <c r="BH360" s="192">
        <f t="shared" ref="BH360:BH367" si="7">IF(N360="sníž. přenesená",J360,0)</f>
        <v>0</v>
      </c>
      <c r="BI360" s="192">
        <f t="shared" ref="BI360:BI367" si="8">IF(N360="nulová",J360,0)</f>
        <v>0</v>
      </c>
      <c r="BJ360" s="17" t="s">
        <v>22</v>
      </c>
      <c r="BK360" s="192">
        <f t="shared" ref="BK360:BK367" si="9">ROUND(I360*H360,2)</f>
        <v>0</v>
      </c>
      <c r="BL360" s="17" t="s">
        <v>128</v>
      </c>
      <c r="BM360" s="17" t="s">
        <v>325</v>
      </c>
    </row>
    <row r="361" spans="2:65" s="1" customFormat="1" ht="22.5" customHeight="1" x14ac:dyDescent="0.3">
      <c r="B361" s="34"/>
      <c r="C361" s="233" t="s">
        <v>326</v>
      </c>
      <c r="D361" s="233" t="s">
        <v>218</v>
      </c>
      <c r="E361" s="234" t="s">
        <v>327</v>
      </c>
      <c r="F361" s="235" t="s">
        <v>328</v>
      </c>
      <c r="G361" s="236" t="s">
        <v>324</v>
      </c>
      <c r="H361" s="237">
        <v>3</v>
      </c>
      <c r="I361" s="238"/>
      <c r="J361" s="239">
        <f t="shared" si="0"/>
        <v>0</v>
      </c>
      <c r="K361" s="235" t="s">
        <v>127</v>
      </c>
      <c r="L361" s="240"/>
      <c r="M361" s="241" t="s">
        <v>20</v>
      </c>
      <c r="N361" s="242" t="s">
        <v>46</v>
      </c>
      <c r="O361" s="35"/>
      <c r="P361" s="190">
        <f t="shared" si="1"/>
        <v>0</v>
      </c>
      <c r="Q361" s="190">
        <v>4.2999999999999997E-2</v>
      </c>
      <c r="R361" s="190">
        <f t="shared" si="2"/>
        <v>0.129</v>
      </c>
      <c r="S361" s="190">
        <v>0</v>
      </c>
      <c r="T361" s="191">
        <f t="shared" si="3"/>
        <v>0</v>
      </c>
      <c r="AR361" s="17" t="s">
        <v>176</v>
      </c>
      <c r="AT361" s="17" t="s">
        <v>218</v>
      </c>
      <c r="AU361" s="17" t="s">
        <v>83</v>
      </c>
      <c r="AY361" s="17" t="s">
        <v>121</v>
      </c>
      <c r="BE361" s="192">
        <f t="shared" si="4"/>
        <v>0</v>
      </c>
      <c r="BF361" s="192">
        <f t="shared" si="5"/>
        <v>0</v>
      </c>
      <c r="BG361" s="192">
        <f t="shared" si="6"/>
        <v>0</v>
      </c>
      <c r="BH361" s="192">
        <f t="shared" si="7"/>
        <v>0</v>
      </c>
      <c r="BI361" s="192">
        <f t="shared" si="8"/>
        <v>0</v>
      </c>
      <c r="BJ361" s="17" t="s">
        <v>22</v>
      </c>
      <c r="BK361" s="192">
        <f t="shared" si="9"/>
        <v>0</v>
      </c>
      <c r="BL361" s="17" t="s">
        <v>128</v>
      </c>
      <c r="BM361" s="17" t="s">
        <v>329</v>
      </c>
    </row>
    <row r="362" spans="2:65" s="1" customFormat="1" ht="22.5" customHeight="1" x14ac:dyDescent="0.3">
      <c r="B362" s="34"/>
      <c r="C362" s="233" t="s">
        <v>330</v>
      </c>
      <c r="D362" s="233" t="s">
        <v>218</v>
      </c>
      <c r="E362" s="234" t="s">
        <v>331</v>
      </c>
      <c r="F362" s="235" t="s">
        <v>332</v>
      </c>
      <c r="G362" s="236" t="s">
        <v>324</v>
      </c>
      <c r="H362" s="237">
        <v>6</v>
      </c>
      <c r="I362" s="238"/>
      <c r="J362" s="239">
        <f t="shared" si="0"/>
        <v>0</v>
      </c>
      <c r="K362" s="235" t="s">
        <v>127</v>
      </c>
      <c r="L362" s="240"/>
      <c r="M362" s="241" t="s">
        <v>20</v>
      </c>
      <c r="N362" s="242" t="s">
        <v>46</v>
      </c>
      <c r="O362" s="35"/>
      <c r="P362" s="190">
        <f t="shared" si="1"/>
        <v>0</v>
      </c>
      <c r="Q362" s="190">
        <v>6.3E-2</v>
      </c>
      <c r="R362" s="190">
        <f t="shared" si="2"/>
        <v>0.378</v>
      </c>
      <c r="S362" s="190">
        <v>0</v>
      </c>
      <c r="T362" s="191">
        <f t="shared" si="3"/>
        <v>0</v>
      </c>
      <c r="AR362" s="17" t="s">
        <v>176</v>
      </c>
      <c r="AT362" s="17" t="s">
        <v>218</v>
      </c>
      <c r="AU362" s="17" t="s">
        <v>83</v>
      </c>
      <c r="AY362" s="17" t="s">
        <v>121</v>
      </c>
      <c r="BE362" s="192">
        <f t="shared" si="4"/>
        <v>0</v>
      </c>
      <c r="BF362" s="192">
        <f t="shared" si="5"/>
        <v>0</v>
      </c>
      <c r="BG362" s="192">
        <f t="shared" si="6"/>
        <v>0</v>
      </c>
      <c r="BH362" s="192">
        <f t="shared" si="7"/>
        <v>0</v>
      </c>
      <c r="BI362" s="192">
        <f t="shared" si="8"/>
        <v>0</v>
      </c>
      <c r="BJ362" s="17" t="s">
        <v>22</v>
      </c>
      <c r="BK362" s="192">
        <f t="shared" si="9"/>
        <v>0</v>
      </c>
      <c r="BL362" s="17" t="s">
        <v>128</v>
      </c>
      <c r="BM362" s="17" t="s">
        <v>333</v>
      </c>
    </row>
    <row r="363" spans="2:65" s="1" customFormat="1" ht="22.5" customHeight="1" x14ac:dyDescent="0.3">
      <c r="B363" s="34"/>
      <c r="C363" s="233" t="s">
        <v>334</v>
      </c>
      <c r="D363" s="233" t="s">
        <v>218</v>
      </c>
      <c r="E363" s="234" t="s">
        <v>335</v>
      </c>
      <c r="F363" s="235" t="s">
        <v>336</v>
      </c>
      <c r="G363" s="236" t="s">
        <v>324</v>
      </c>
      <c r="H363" s="237">
        <v>7</v>
      </c>
      <c r="I363" s="238"/>
      <c r="J363" s="239">
        <f t="shared" si="0"/>
        <v>0</v>
      </c>
      <c r="K363" s="235" t="s">
        <v>127</v>
      </c>
      <c r="L363" s="240"/>
      <c r="M363" s="241" t="s">
        <v>20</v>
      </c>
      <c r="N363" s="242" t="s">
        <v>46</v>
      </c>
      <c r="O363" s="35"/>
      <c r="P363" s="190">
        <f t="shared" si="1"/>
        <v>0</v>
      </c>
      <c r="Q363" s="190">
        <v>7.1999999999999995E-2</v>
      </c>
      <c r="R363" s="190">
        <f t="shared" si="2"/>
        <v>0.504</v>
      </c>
      <c r="S363" s="190">
        <v>0</v>
      </c>
      <c r="T363" s="191">
        <f t="shared" si="3"/>
        <v>0</v>
      </c>
      <c r="AR363" s="17" t="s">
        <v>176</v>
      </c>
      <c r="AT363" s="17" t="s">
        <v>218</v>
      </c>
      <c r="AU363" s="17" t="s">
        <v>83</v>
      </c>
      <c r="AY363" s="17" t="s">
        <v>121</v>
      </c>
      <c r="BE363" s="192">
        <f t="shared" si="4"/>
        <v>0</v>
      </c>
      <c r="BF363" s="192">
        <f t="shared" si="5"/>
        <v>0</v>
      </c>
      <c r="BG363" s="192">
        <f t="shared" si="6"/>
        <v>0</v>
      </c>
      <c r="BH363" s="192">
        <f t="shared" si="7"/>
        <v>0</v>
      </c>
      <c r="BI363" s="192">
        <f t="shared" si="8"/>
        <v>0</v>
      </c>
      <c r="BJ363" s="17" t="s">
        <v>22</v>
      </c>
      <c r="BK363" s="192">
        <f t="shared" si="9"/>
        <v>0</v>
      </c>
      <c r="BL363" s="17" t="s">
        <v>128</v>
      </c>
      <c r="BM363" s="17" t="s">
        <v>337</v>
      </c>
    </row>
    <row r="364" spans="2:65" s="1" customFormat="1" ht="31.5" customHeight="1" x14ac:dyDescent="0.3">
      <c r="B364" s="34"/>
      <c r="C364" s="233" t="s">
        <v>338</v>
      </c>
      <c r="D364" s="233" t="s">
        <v>218</v>
      </c>
      <c r="E364" s="234" t="s">
        <v>339</v>
      </c>
      <c r="F364" s="235" t="s">
        <v>340</v>
      </c>
      <c r="G364" s="236" t="s">
        <v>324</v>
      </c>
      <c r="H364" s="237">
        <v>6</v>
      </c>
      <c r="I364" s="238"/>
      <c r="J364" s="239">
        <f t="shared" si="0"/>
        <v>0</v>
      </c>
      <c r="K364" s="235" t="s">
        <v>20</v>
      </c>
      <c r="L364" s="240"/>
      <c r="M364" s="241" t="s">
        <v>20</v>
      </c>
      <c r="N364" s="242" t="s">
        <v>46</v>
      </c>
      <c r="O364" s="35"/>
      <c r="P364" s="190">
        <f t="shared" si="1"/>
        <v>0</v>
      </c>
      <c r="Q364" s="190">
        <v>6.0999999999999999E-2</v>
      </c>
      <c r="R364" s="190">
        <f t="shared" si="2"/>
        <v>0.36599999999999999</v>
      </c>
      <c r="S364" s="190">
        <v>0</v>
      </c>
      <c r="T364" s="191">
        <f t="shared" si="3"/>
        <v>0</v>
      </c>
      <c r="AR364" s="17" t="s">
        <v>176</v>
      </c>
      <c r="AT364" s="17" t="s">
        <v>218</v>
      </c>
      <c r="AU364" s="17" t="s">
        <v>83</v>
      </c>
      <c r="AY364" s="17" t="s">
        <v>121</v>
      </c>
      <c r="BE364" s="192">
        <f t="shared" si="4"/>
        <v>0</v>
      </c>
      <c r="BF364" s="192">
        <f t="shared" si="5"/>
        <v>0</v>
      </c>
      <c r="BG364" s="192">
        <f t="shared" si="6"/>
        <v>0</v>
      </c>
      <c r="BH364" s="192">
        <f t="shared" si="7"/>
        <v>0</v>
      </c>
      <c r="BI364" s="192">
        <f t="shared" si="8"/>
        <v>0</v>
      </c>
      <c r="BJ364" s="17" t="s">
        <v>22</v>
      </c>
      <c r="BK364" s="192">
        <f t="shared" si="9"/>
        <v>0</v>
      </c>
      <c r="BL364" s="17" t="s">
        <v>128</v>
      </c>
      <c r="BM364" s="17" t="s">
        <v>341</v>
      </c>
    </row>
    <row r="365" spans="2:65" s="1" customFormat="1" ht="31.5" customHeight="1" x14ac:dyDescent="0.3">
      <c r="B365" s="34"/>
      <c r="C365" s="233" t="s">
        <v>342</v>
      </c>
      <c r="D365" s="233" t="s">
        <v>218</v>
      </c>
      <c r="E365" s="234" t="s">
        <v>343</v>
      </c>
      <c r="F365" s="235" t="s">
        <v>344</v>
      </c>
      <c r="G365" s="236" t="s">
        <v>324</v>
      </c>
      <c r="H365" s="237">
        <v>4</v>
      </c>
      <c r="I365" s="238"/>
      <c r="J365" s="239">
        <f t="shared" si="0"/>
        <v>0</v>
      </c>
      <c r="K365" s="235" t="s">
        <v>127</v>
      </c>
      <c r="L365" s="240"/>
      <c r="M365" s="241" t="s">
        <v>20</v>
      </c>
      <c r="N365" s="242" t="s">
        <v>46</v>
      </c>
      <c r="O365" s="35"/>
      <c r="P365" s="190">
        <f t="shared" si="1"/>
        <v>0</v>
      </c>
      <c r="Q365" s="190">
        <v>6.4000000000000001E-2</v>
      </c>
      <c r="R365" s="190">
        <f t="shared" si="2"/>
        <v>0.25600000000000001</v>
      </c>
      <c r="S365" s="190">
        <v>0</v>
      </c>
      <c r="T365" s="191">
        <f t="shared" si="3"/>
        <v>0</v>
      </c>
      <c r="AR365" s="17" t="s">
        <v>176</v>
      </c>
      <c r="AT365" s="17" t="s">
        <v>218</v>
      </c>
      <c r="AU365" s="17" t="s">
        <v>83</v>
      </c>
      <c r="AY365" s="17" t="s">
        <v>121</v>
      </c>
      <c r="BE365" s="192">
        <f t="shared" si="4"/>
        <v>0</v>
      </c>
      <c r="BF365" s="192">
        <f t="shared" si="5"/>
        <v>0</v>
      </c>
      <c r="BG365" s="192">
        <f t="shared" si="6"/>
        <v>0</v>
      </c>
      <c r="BH365" s="192">
        <f t="shared" si="7"/>
        <v>0</v>
      </c>
      <c r="BI365" s="192">
        <f t="shared" si="8"/>
        <v>0</v>
      </c>
      <c r="BJ365" s="17" t="s">
        <v>22</v>
      </c>
      <c r="BK365" s="192">
        <f t="shared" si="9"/>
        <v>0</v>
      </c>
      <c r="BL365" s="17" t="s">
        <v>128</v>
      </c>
      <c r="BM365" s="17" t="s">
        <v>345</v>
      </c>
    </row>
    <row r="366" spans="2:65" s="1" customFormat="1" ht="22.5" customHeight="1" x14ac:dyDescent="0.3">
      <c r="B366" s="34"/>
      <c r="C366" s="233" t="s">
        <v>346</v>
      </c>
      <c r="D366" s="233" t="s">
        <v>218</v>
      </c>
      <c r="E366" s="234" t="s">
        <v>347</v>
      </c>
      <c r="F366" s="235" t="s">
        <v>348</v>
      </c>
      <c r="G366" s="236" t="s">
        <v>324</v>
      </c>
      <c r="H366" s="237">
        <v>8</v>
      </c>
      <c r="I366" s="238"/>
      <c r="J366" s="239">
        <f t="shared" si="0"/>
        <v>0</v>
      </c>
      <c r="K366" s="235" t="s">
        <v>20</v>
      </c>
      <c r="L366" s="240"/>
      <c r="M366" s="241" t="s">
        <v>20</v>
      </c>
      <c r="N366" s="242" t="s">
        <v>46</v>
      </c>
      <c r="O366" s="35"/>
      <c r="P366" s="190">
        <f t="shared" si="1"/>
        <v>0</v>
      </c>
      <c r="Q366" s="190">
        <v>2.4E-2</v>
      </c>
      <c r="R366" s="190">
        <f t="shared" si="2"/>
        <v>0.192</v>
      </c>
      <c r="S366" s="190">
        <v>0</v>
      </c>
      <c r="T366" s="191">
        <f t="shared" si="3"/>
        <v>0</v>
      </c>
      <c r="AR366" s="17" t="s">
        <v>176</v>
      </c>
      <c r="AT366" s="17" t="s">
        <v>218</v>
      </c>
      <c r="AU366" s="17" t="s">
        <v>83</v>
      </c>
      <c r="AY366" s="17" t="s">
        <v>121</v>
      </c>
      <c r="BE366" s="192">
        <f t="shared" si="4"/>
        <v>0</v>
      </c>
      <c r="BF366" s="192">
        <f t="shared" si="5"/>
        <v>0</v>
      </c>
      <c r="BG366" s="192">
        <f t="shared" si="6"/>
        <v>0</v>
      </c>
      <c r="BH366" s="192">
        <f t="shared" si="7"/>
        <v>0</v>
      </c>
      <c r="BI366" s="192">
        <f t="shared" si="8"/>
        <v>0</v>
      </c>
      <c r="BJ366" s="17" t="s">
        <v>22</v>
      </c>
      <c r="BK366" s="192">
        <f t="shared" si="9"/>
        <v>0</v>
      </c>
      <c r="BL366" s="17" t="s">
        <v>128</v>
      </c>
      <c r="BM366" s="17" t="s">
        <v>349</v>
      </c>
    </row>
    <row r="367" spans="2:65" s="1" customFormat="1" ht="31.5" customHeight="1" x14ac:dyDescent="0.3">
      <c r="B367" s="34"/>
      <c r="C367" s="181" t="s">
        <v>350</v>
      </c>
      <c r="D367" s="181" t="s">
        <v>123</v>
      </c>
      <c r="E367" s="182" t="s">
        <v>351</v>
      </c>
      <c r="F367" s="183" t="s">
        <v>352</v>
      </c>
      <c r="G367" s="184" t="s">
        <v>165</v>
      </c>
      <c r="H367" s="185">
        <v>1.53</v>
      </c>
      <c r="I367" s="186"/>
      <c r="J367" s="187">
        <f t="shared" si="0"/>
        <v>0</v>
      </c>
      <c r="K367" s="183" t="s">
        <v>127</v>
      </c>
      <c r="L367" s="54"/>
      <c r="M367" s="188" t="s">
        <v>20</v>
      </c>
      <c r="N367" s="189" t="s">
        <v>46</v>
      </c>
      <c r="O367" s="35"/>
      <c r="P367" s="190">
        <f t="shared" si="1"/>
        <v>0</v>
      </c>
      <c r="Q367" s="190">
        <v>2.2563399999999998</v>
      </c>
      <c r="R367" s="190">
        <f t="shared" si="2"/>
        <v>3.4522001999999996</v>
      </c>
      <c r="S367" s="190">
        <v>0</v>
      </c>
      <c r="T367" s="191">
        <f t="shared" si="3"/>
        <v>0</v>
      </c>
      <c r="AR367" s="17" t="s">
        <v>128</v>
      </c>
      <c r="AT367" s="17" t="s">
        <v>123</v>
      </c>
      <c r="AU367" s="17" t="s">
        <v>83</v>
      </c>
      <c r="AY367" s="17" t="s">
        <v>121</v>
      </c>
      <c r="BE367" s="192">
        <f t="shared" si="4"/>
        <v>0</v>
      </c>
      <c r="BF367" s="192">
        <f t="shared" si="5"/>
        <v>0</v>
      </c>
      <c r="BG367" s="192">
        <f t="shared" si="6"/>
        <v>0</v>
      </c>
      <c r="BH367" s="192">
        <f t="shared" si="7"/>
        <v>0</v>
      </c>
      <c r="BI367" s="192">
        <f t="shared" si="8"/>
        <v>0</v>
      </c>
      <c r="BJ367" s="17" t="s">
        <v>22</v>
      </c>
      <c r="BK367" s="192">
        <f t="shared" si="9"/>
        <v>0</v>
      </c>
      <c r="BL367" s="17" t="s">
        <v>128</v>
      </c>
      <c r="BM367" s="17" t="s">
        <v>353</v>
      </c>
    </row>
    <row r="368" spans="2:65" s="11" customFormat="1" x14ac:dyDescent="0.3">
      <c r="B368" s="193"/>
      <c r="C368" s="194"/>
      <c r="D368" s="195" t="s">
        <v>130</v>
      </c>
      <c r="E368" s="196" t="s">
        <v>20</v>
      </c>
      <c r="F368" s="197" t="s">
        <v>354</v>
      </c>
      <c r="G368" s="194"/>
      <c r="H368" s="198">
        <v>1.53</v>
      </c>
      <c r="I368" s="199"/>
      <c r="J368" s="194"/>
      <c r="K368" s="194"/>
      <c r="L368" s="200"/>
      <c r="M368" s="201"/>
      <c r="N368" s="202"/>
      <c r="O368" s="202"/>
      <c r="P368" s="202"/>
      <c r="Q368" s="202"/>
      <c r="R368" s="202"/>
      <c r="S368" s="202"/>
      <c r="T368" s="203"/>
      <c r="AT368" s="204" t="s">
        <v>130</v>
      </c>
      <c r="AU368" s="204" t="s">
        <v>83</v>
      </c>
      <c r="AV368" s="11" t="s">
        <v>83</v>
      </c>
      <c r="AW368" s="11" t="s">
        <v>39</v>
      </c>
      <c r="AX368" s="11" t="s">
        <v>75</v>
      </c>
      <c r="AY368" s="204" t="s">
        <v>121</v>
      </c>
    </row>
    <row r="369" spans="2:65" s="12" customFormat="1" x14ac:dyDescent="0.3">
      <c r="B369" s="205"/>
      <c r="C369" s="206"/>
      <c r="D369" s="195" t="s">
        <v>130</v>
      </c>
      <c r="E369" s="207" t="s">
        <v>20</v>
      </c>
      <c r="F369" s="208" t="s">
        <v>151</v>
      </c>
      <c r="G369" s="206"/>
      <c r="H369" s="209">
        <v>1.53</v>
      </c>
      <c r="I369" s="210"/>
      <c r="J369" s="206"/>
      <c r="K369" s="206"/>
      <c r="L369" s="211"/>
      <c r="M369" s="212"/>
      <c r="N369" s="213"/>
      <c r="O369" s="213"/>
      <c r="P369" s="213"/>
      <c r="Q369" s="213"/>
      <c r="R369" s="213"/>
      <c r="S369" s="213"/>
      <c r="T369" s="214"/>
      <c r="AT369" s="215" t="s">
        <v>130</v>
      </c>
      <c r="AU369" s="215" t="s">
        <v>83</v>
      </c>
      <c r="AV369" s="12" t="s">
        <v>133</v>
      </c>
      <c r="AW369" s="12" t="s">
        <v>39</v>
      </c>
      <c r="AX369" s="12" t="s">
        <v>75</v>
      </c>
      <c r="AY369" s="215" t="s">
        <v>121</v>
      </c>
    </row>
    <row r="370" spans="2:65" s="13" customFormat="1" x14ac:dyDescent="0.3">
      <c r="B370" s="216"/>
      <c r="C370" s="217"/>
      <c r="D370" s="195" t="s">
        <v>130</v>
      </c>
      <c r="E370" s="228" t="s">
        <v>20</v>
      </c>
      <c r="F370" s="229" t="s">
        <v>134</v>
      </c>
      <c r="G370" s="217"/>
      <c r="H370" s="230">
        <v>1.53</v>
      </c>
      <c r="I370" s="222"/>
      <c r="J370" s="217"/>
      <c r="K370" s="217"/>
      <c r="L370" s="223"/>
      <c r="M370" s="224"/>
      <c r="N370" s="225"/>
      <c r="O370" s="225"/>
      <c r="P370" s="225"/>
      <c r="Q370" s="225"/>
      <c r="R370" s="225"/>
      <c r="S370" s="225"/>
      <c r="T370" s="226"/>
      <c r="AT370" s="227" t="s">
        <v>130</v>
      </c>
      <c r="AU370" s="227" t="s">
        <v>83</v>
      </c>
      <c r="AV370" s="13" t="s">
        <v>128</v>
      </c>
      <c r="AW370" s="13" t="s">
        <v>39</v>
      </c>
      <c r="AX370" s="13" t="s">
        <v>22</v>
      </c>
      <c r="AY370" s="227" t="s">
        <v>121</v>
      </c>
    </row>
    <row r="371" spans="2:65" s="10" customFormat="1" ht="29.85" customHeight="1" x14ac:dyDescent="0.3">
      <c r="B371" s="164"/>
      <c r="C371" s="165"/>
      <c r="D371" s="178" t="s">
        <v>74</v>
      </c>
      <c r="E371" s="179" t="s">
        <v>180</v>
      </c>
      <c r="F371" s="179" t="s">
        <v>355</v>
      </c>
      <c r="G371" s="165"/>
      <c r="H371" s="165"/>
      <c r="I371" s="168"/>
      <c r="J371" s="180">
        <f>BK371</f>
        <v>0</v>
      </c>
      <c r="K371" s="165"/>
      <c r="L371" s="170"/>
      <c r="M371" s="171"/>
      <c r="N371" s="172"/>
      <c r="O371" s="172"/>
      <c r="P371" s="173">
        <f>SUM(P372:P394)</f>
        <v>0</v>
      </c>
      <c r="Q371" s="172"/>
      <c r="R371" s="173">
        <f>SUM(R372:R394)</f>
        <v>0.15941</v>
      </c>
      <c r="S371" s="172"/>
      <c r="T371" s="174">
        <f>SUM(T372:T394)</f>
        <v>8.2000000000000003E-2</v>
      </c>
      <c r="AR371" s="175" t="s">
        <v>22</v>
      </c>
      <c r="AT371" s="176" t="s">
        <v>74</v>
      </c>
      <c r="AU371" s="176" t="s">
        <v>22</v>
      </c>
      <c r="AY371" s="175" t="s">
        <v>121</v>
      </c>
      <c r="BK371" s="177">
        <f>SUM(BK372:BK394)</f>
        <v>0</v>
      </c>
    </row>
    <row r="372" spans="2:65" s="1" customFormat="1" ht="31.5" customHeight="1" x14ac:dyDescent="0.3">
      <c r="B372" s="34"/>
      <c r="C372" s="181" t="s">
        <v>356</v>
      </c>
      <c r="D372" s="181" t="s">
        <v>123</v>
      </c>
      <c r="E372" s="182" t="s">
        <v>357</v>
      </c>
      <c r="F372" s="183" t="s">
        <v>358</v>
      </c>
      <c r="G372" s="184" t="s">
        <v>324</v>
      </c>
      <c r="H372" s="185">
        <v>3</v>
      </c>
      <c r="I372" s="186"/>
      <c r="J372" s="187">
        <f>ROUND(I372*H372,2)</f>
        <v>0</v>
      </c>
      <c r="K372" s="183" t="s">
        <v>127</v>
      </c>
      <c r="L372" s="54"/>
      <c r="M372" s="188" t="s">
        <v>20</v>
      </c>
      <c r="N372" s="189" t="s">
        <v>46</v>
      </c>
      <c r="O372" s="35"/>
      <c r="P372" s="190">
        <f>O372*H372</f>
        <v>0</v>
      </c>
      <c r="Q372" s="190">
        <v>6.9999999999999999E-4</v>
      </c>
      <c r="R372" s="190">
        <f>Q372*H372</f>
        <v>2.0999999999999999E-3</v>
      </c>
      <c r="S372" s="190">
        <v>0</v>
      </c>
      <c r="T372" s="191">
        <f>S372*H372</f>
        <v>0</v>
      </c>
      <c r="AR372" s="17" t="s">
        <v>128</v>
      </c>
      <c r="AT372" s="17" t="s">
        <v>123</v>
      </c>
      <c r="AU372" s="17" t="s">
        <v>83</v>
      </c>
      <c r="AY372" s="17" t="s">
        <v>121</v>
      </c>
      <c r="BE372" s="192">
        <f>IF(N372="základní",J372,0)</f>
        <v>0</v>
      </c>
      <c r="BF372" s="192">
        <f>IF(N372="snížená",J372,0)</f>
        <v>0</v>
      </c>
      <c r="BG372" s="192">
        <f>IF(N372="zákl. přenesená",J372,0)</f>
        <v>0</v>
      </c>
      <c r="BH372" s="192">
        <f>IF(N372="sníž. přenesená",J372,0)</f>
        <v>0</v>
      </c>
      <c r="BI372" s="192">
        <f>IF(N372="nulová",J372,0)</f>
        <v>0</v>
      </c>
      <c r="BJ372" s="17" t="s">
        <v>22</v>
      </c>
      <c r="BK372" s="192">
        <f>ROUND(I372*H372,2)</f>
        <v>0</v>
      </c>
      <c r="BL372" s="17" t="s">
        <v>128</v>
      </c>
      <c r="BM372" s="17" t="s">
        <v>359</v>
      </c>
    </row>
    <row r="373" spans="2:65" s="11" customFormat="1" x14ac:dyDescent="0.3">
      <c r="B373" s="193"/>
      <c r="C373" s="194"/>
      <c r="D373" s="195" t="s">
        <v>130</v>
      </c>
      <c r="E373" s="196" t="s">
        <v>20</v>
      </c>
      <c r="F373" s="197" t="s">
        <v>360</v>
      </c>
      <c r="G373" s="194"/>
      <c r="H373" s="198">
        <v>2</v>
      </c>
      <c r="I373" s="199"/>
      <c r="J373" s="194"/>
      <c r="K373" s="194"/>
      <c r="L373" s="200"/>
      <c r="M373" s="201"/>
      <c r="N373" s="202"/>
      <c r="O373" s="202"/>
      <c r="P373" s="202"/>
      <c r="Q373" s="202"/>
      <c r="R373" s="202"/>
      <c r="S373" s="202"/>
      <c r="T373" s="203"/>
      <c r="AT373" s="204" t="s">
        <v>130</v>
      </c>
      <c r="AU373" s="204" t="s">
        <v>83</v>
      </c>
      <c r="AV373" s="11" t="s">
        <v>83</v>
      </c>
      <c r="AW373" s="11" t="s">
        <v>39</v>
      </c>
      <c r="AX373" s="11" t="s">
        <v>75</v>
      </c>
      <c r="AY373" s="204" t="s">
        <v>121</v>
      </c>
    </row>
    <row r="374" spans="2:65" s="12" customFormat="1" x14ac:dyDescent="0.3">
      <c r="B374" s="205"/>
      <c r="C374" s="206"/>
      <c r="D374" s="195" t="s">
        <v>130</v>
      </c>
      <c r="E374" s="207" t="s">
        <v>20</v>
      </c>
      <c r="F374" s="208" t="s">
        <v>361</v>
      </c>
      <c r="G374" s="206"/>
      <c r="H374" s="209">
        <v>2</v>
      </c>
      <c r="I374" s="210"/>
      <c r="J374" s="206"/>
      <c r="K374" s="206"/>
      <c r="L374" s="211"/>
      <c r="M374" s="212"/>
      <c r="N374" s="213"/>
      <c r="O374" s="213"/>
      <c r="P374" s="213"/>
      <c r="Q374" s="213"/>
      <c r="R374" s="213"/>
      <c r="S374" s="213"/>
      <c r="T374" s="214"/>
      <c r="AT374" s="215" t="s">
        <v>130</v>
      </c>
      <c r="AU374" s="215" t="s">
        <v>83</v>
      </c>
      <c r="AV374" s="12" t="s">
        <v>133</v>
      </c>
      <c r="AW374" s="12" t="s">
        <v>39</v>
      </c>
      <c r="AX374" s="12" t="s">
        <v>75</v>
      </c>
      <c r="AY374" s="215" t="s">
        <v>121</v>
      </c>
    </row>
    <row r="375" spans="2:65" s="11" customFormat="1" x14ac:dyDescent="0.3">
      <c r="B375" s="193"/>
      <c r="C375" s="194"/>
      <c r="D375" s="195" t="s">
        <v>130</v>
      </c>
      <c r="E375" s="196" t="s">
        <v>20</v>
      </c>
      <c r="F375" s="197" t="s">
        <v>362</v>
      </c>
      <c r="G375" s="194"/>
      <c r="H375" s="198">
        <v>1</v>
      </c>
      <c r="I375" s="199"/>
      <c r="J375" s="194"/>
      <c r="K375" s="194"/>
      <c r="L375" s="200"/>
      <c r="M375" s="201"/>
      <c r="N375" s="202"/>
      <c r="O375" s="202"/>
      <c r="P375" s="202"/>
      <c r="Q375" s="202"/>
      <c r="R375" s="202"/>
      <c r="S375" s="202"/>
      <c r="T375" s="203"/>
      <c r="AT375" s="204" t="s">
        <v>130</v>
      </c>
      <c r="AU375" s="204" t="s">
        <v>83</v>
      </c>
      <c r="AV375" s="11" t="s">
        <v>83</v>
      </c>
      <c r="AW375" s="11" t="s">
        <v>39</v>
      </c>
      <c r="AX375" s="11" t="s">
        <v>75</v>
      </c>
      <c r="AY375" s="204" t="s">
        <v>121</v>
      </c>
    </row>
    <row r="376" spans="2:65" s="12" customFormat="1" x14ac:dyDescent="0.3">
      <c r="B376" s="205"/>
      <c r="C376" s="206"/>
      <c r="D376" s="195" t="s">
        <v>130</v>
      </c>
      <c r="E376" s="207" t="s">
        <v>20</v>
      </c>
      <c r="F376" s="208" t="s">
        <v>363</v>
      </c>
      <c r="G376" s="206"/>
      <c r="H376" s="209">
        <v>1</v>
      </c>
      <c r="I376" s="210"/>
      <c r="J376" s="206"/>
      <c r="K376" s="206"/>
      <c r="L376" s="211"/>
      <c r="M376" s="212"/>
      <c r="N376" s="213"/>
      <c r="O376" s="213"/>
      <c r="P376" s="213"/>
      <c r="Q376" s="213"/>
      <c r="R376" s="213"/>
      <c r="S376" s="213"/>
      <c r="T376" s="214"/>
      <c r="AT376" s="215" t="s">
        <v>130</v>
      </c>
      <c r="AU376" s="215" t="s">
        <v>83</v>
      </c>
      <c r="AV376" s="12" t="s">
        <v>133</v>
      </c>
      <c r="AW376" s="12" t="s">
        <v>39</v>
      </c>
      <c r="AX376" s="12" t="s">
        <v>75</v>
      </c>
      <c r="AY376" s="215" t="s">
        <v>121</v>
      </c>
    </row>
    <row r="377" spans="2:65" s="13" customFormat="1" x14ac:dyDescent="0.3">
      <c r="B377" s="216"/>
      <c r="C377" s="217"/>
      <c r="D377" s="218" t="s">
        <v>130</v>
      </c>
      <c r="E377" s="219" t="s">
        <v>20</v>
      </c>
      <c r="F377" s="220" t="s">
        <v>134</v>
      </c>
      <c r="G377" s="217"/>
      <c r="H377" s="221">
        <v>3</v>
      </c>
      <c r="I377" s="222"/>
      <c r="J377" s="217"/>
      <c r="K377" s="217"/>
      <c r="L377" s="223"/>
      <c r="M377" s="224"/>
      <c r="N377" s="225"/>
      <c r="O377" s="225"/>
      <c r="P377" s="225"/>
      <c r="Q377" s="225"/>
      <c r="R377" s="225"/>
      <c r="S377" s="225"/>
      <c r="T377" s="226"/>
      <c r="AT377" s="227" t="s">
        <v>130</v>
      </c>
      <c r="AU377" s="227" t="s">
        <v>83</v>
      </c>
      <c r="AV377" s="13" t="s">
        <v>128</v>
      </c>
      <c r="AW377" s="13" t="s">
        <v>39</v>
      </c>
      <c r="AX377" s="13" t="s">
        <v>22</v>
      </c>
      <c r="AY377" s="227" t="s">
        <v>121</v>
      </c>
    </row>
    <row r="378" spans="2:65" s="1" customFormat="1" ht="22.5" customHeight="1" x14ac:dyDescent="0.3">
      <c r="B378" s="34"/>
      <c r="C378" s="233" t="s">
        <v>364</v>
      </c>
      <c r="D378" s="233" t="s">
        <v>218</v>
      </c>
      <c r="E378" s="234" t="s">
        <v>365</v>
      </c>
      <c r="F378" s="235" t="s">
        <v>366</v>
      </c>
      <c r="G378" s="236" t="s">
        <v>324</v>
      </c>
      <c r="H378" s="237">
        <v>2</v>
      </c>
      <c r="I378" s="238"/>
      <c r="J378" s="239">
        <f>ROUND(I378*H378,2)</f>
        <v>0</v>
      </c>
      <c r="K378" s="235" t="s">
        <v>127</v>
      </c>
      <c r="L378" s="240"/>
      <c r="M378" s="241" t="s">
        <v>20</v>
      </c>
      <c r="N378" s="242" t="s">
        <v>46</v>
      </c>
      <c r="O378" s="35"/>
      <c r="P378" s="190">
        <f>O378*H378</f>
        <v>0</v>
      </c>
      <c r="Q378" s="190">
        <v>3.0000000000000001E-3</v>
      </c>
      <c r="R378" s="190">
        <f>Q378*H378</f>
        <v>6.0000000000000001E-3</v>
      </c>
      <c r="S378" s="190">
        <v>0</v>
      </c>
      <c r="T378" s="191">
        <f>S378*H378</f>
        <v>0</v>
      </c>
      <c r="AR378" s="17" t="s">
        <v>176</v>
      </c>
      <c r="AT378" s="17" t="s">
        <v>218</v>
      </c>
      <c r="AU378" s="17" t="s">
        <v>83</v>
      </c>
      <c r="AY378" s="17" t="s">
        <v>121</v>
      </c>
      <c r="BE378" s="192">
        <f>IF(N378="základní",J378,0)</f>
        <v>0</v>
      </c>
      <c r="BF378" s="192">
        <f>IF(N378="snížená",J378,0)</f>
        <v>0</v>
      </c>
      <c r="BG378" s="192">
        <f>IF(N378="zákl. přenesená",J378,0)</f>
        <v>0</v>
      </c>
      <c r="BH378" s="192">
        <f>IF(N378="sníž. přenesená",J378,0)</f>
        <v>0</v>
      </c>
      <c r="BI378" s="192">
        <f>IF(N378="nulová",J378,0)</f>
        <v>0</v>
      </c>
      <c r="BJ378" s="17" t="s">
        <v>22</v>
      </c>
      <c r="BK378" s="192">
        <f>ROUND(I378*H378,2)</f>
        <v>0</v>
      </c>
      <c r="BL378" s="17" t="s">
        <v>128</v>
      </c>
      <c r="BM378" s="17" t="s">
        <v>367</v>
      </c>
    </row>
    <row r="379" spans="2:65" s="1" customFormat="1" ht="22.5" customHeight="1" x14ac:dyDescent="0.3">
      <c r="B379" s="34"/>
      <c r="C379" s="233" t="s">
        <v>368</v>
      </c>
      <c r="D379" s="233" t="s">
        <v>218</v>
      </c>
      <c r="E379" s="234" t="s">
        <v>369</v>
      </c>
      <c r="F379" s="235" t="s">
        <v>370</v>
      </c>
      <c r="G379" s="236" t="s">
        <v>324</v>
      </c>
      <c r="H379" s="237">
        <v>1</v>
      </c>
      <c r="I379" s="238"/>
      <c r="J379" s="239">
        <f>ROUND(I379*H379,2)</f>
        <v>0</v>
      </c>
      <c r="K379" s="235" t="s">
        <v>20</v>
      </c>
      <c r="L379" s="240"/>
      <c r="M379" s="241" t="s">
        <v>20</v>
      </c>
      <c r="N379" s="242" t="s">
        <v>46</v>
      </c>
      <c r="O379" s="35"/>
      <c r="P379" s="190">
        <f>O379*H379</f>
        <v>0</v>
      </c>
      <c r="Q379" s="190">
        <v>3.0000000000000001E-3</v>
      </c>
      <c r="R379" s="190">
        <f>Q379*H379</f>
        <v>3.0000000000000001E-3</v>
      </c>
      <c r="S379" s="190">
        <v>0</v>
      </c>
      <c r="T379" s="191">
        <f>S379*H379</f>
        <v>0</v>
      </c>
      <c r="AR379" s="17" t="s">
        <v>176</v>
      </c>
      <c r="AT379" s="17" t="s">
        <v>218</v>
      </c>
      <c r="AU379" s="17" t="s">
        <v>83</v>
      </c>
      <c r="AY379" s="17" t="s">
        <v>121</v>
      </c>
      <c r="BE379" s="192">
        <f>IF(N379="základní",J379,0)</f>
        <v>0</v>
      </c>
      <c r="BF379" s="192">
        <f>IF(N379="snížená",J379,0)</f>
        <v>0</v>
      </c>
      <c r="BG379" s="192">
        <f>IF(N379="zákl. přenesená",J379,0)</f>
        <v>0</v>
      </c>
      <c r="BH379" s="192">
        <f>IF(N379="sníž. přenesená",J379,0)</f>
        <v>0</v>
      </c>
      <c r="BI379" s="192">
        <f>IF(N379="nulová",J379,0)</f>
        <v>0</v>
      </c>
      <c r="BJ379" s="17" t="s">
        <v>22</v>
      </c>
      <c r="BK379" s="192">
        <f>ROUND(I379*H379,2)</f>
        <v>0</v>
      </c>
      <c r="BL379" s="17" t="s">
        <v>128</v>
      </c>
      <c r="BM379" s="17" t="s">
        <v>371</v>
      </c>
    </row>
    <row r="380" spans="2:65" s="1" customFormat="1" ht="22.5" customHeight="1" x14ac:dyDescent="0.3">
      <c r="B380" s="34"/>
      <c r="C380" s="181" t="s">
        <v>372</v>
      </c>
      <c r="D380" s="181" t="s">
        <v>123</v>
      </c>
      <c r="E380" s="182" t="s">
        <v>373</v>
      </c>
      <c r="F380" s="183" t="s">
        <v>374</v>
      </c>
      <c r="G380" s="184" t="s">
        <v>324</v>
      </c>
      <c r="H380" s="185">
        <v>1</v>
      </c>
      <c r="I380" s="186"/>
      <c r="J380" s="187">
        <f>ROUND(I380*H380,2)</f>
        <v>0</v>
      </c>
      <c r="K380" s="183" t="s">
        <v>127</v>
      </c>
      <c r="L380" s="54"/>
      <c r="M380" s="188" t="s">
        <v>20</v>
      </c>
      <c r="N380" s="189" t="s">
        <v>46</v>
      </c>
      <c r="O380" s="35"/>
      <c r="P380" s="190">
        <f>O380*H380</f>
        <v>0</v>
      </c>
      <c r="Q380" s="190">
        <v>0.11241</v>
      </c>
      <c r="R380" s="190">
        <f>Q380*H380</f>
        <v>0.11241</v>
      </c>
      <c r="S380" s="190">
        <v>0</v>
      </c>
      <c r="T380" s="191">
        <f>S380*H380</f>
        <v>0</v>
      </c>
      <c r="AR380" s="17" t="s">
        <v>128</v>
      </c>
      <c r="AT380" s="17" t="s">
        <v>123</v>
      </c>
      <c r="AU380" s="17" t="s">
        <v>83</v>
      </c>
      <c r="AY380" s="17" t="s">
        <v>121</v>
      </c>
      <c r="BE380" s="192">
        <f>IF(N380="základní",J380,0)</f>
        <v>0</v>
      </c>
      <c r="BF380" s="192">
        <f>IF(N380="snížená",J380,0)</f>
        <v>0</v>
      </c>
      <c r="BG380" s="192">
        <f>IF(N380="zákl. přenesená",J380,0)</f>
        <v>0</v>
      </c>
      <c r="BH380" s="192">
        <f>IF(N380="sníž. přenesená",J380,0)</f>
        <v>0</v>
      </c>
      <c r="BI380" s="192">
        <f>IF(N380="nulová",J380,0)</f>
        <v>0</v>
      </c>
      <c r="BJ380" s="17" t="s">
        <v>22</v>
      </c>
      <c r="BK380" s="192">
        <f>ROUND(I380*H380,2)</f>
        <v>0</v>
      </c>
      <c r="BL380" s="17" t="s">
        <v>128</v>
      </c>
      <c r="BM380" s="17" t="s">
        <v>375</v>
      </c>
    </row>
    <row r="381" spans="2:65" s="11" customFormat="1" x14ac:dyDescent="0.3">
      <c r="B381" s="193"/>
      <c r="C381" s="194"/>
      <c r="D381" s="195" t="s">
        <v>130</v>
      </c>
      <c r="E381" s="196" t="s">
        <v>20</v>
      </c>
      <c r="F381" s="197" t="s">
        <v>362</v>
      </c>
      <c r="G381" s="194"/>
      <c r="H381" s="198">
        <v>1</v>
      </c>
      <c r="I381" s="199"/>
      <c r="J381" s="194"/>
      <c r="K381" s="194"/>
      <c r="L381" s="200"/>
      <c r="M381" s="201"/>
      <c r="N381" s="202"/>
      <c r="O381" s="202"/>
      <c r="P381" s="202"/>
      <c r="Q381" s="202"/>
      <c r="R381" s="202"/>
      <c r="S381" s="202"/>
      <c r="T381" s="203"/>
      <c r="AT381" s="204" t="s">
        <v>130</v>
      </c>
      <c r="AU381" s="204" t="s">
        <v>83</v>
      </c>
      <c r="AV381" s="11" t="s">
        <v>83</v>
      </c>
      <c r="AW381" s="11" t="s">
        <v>39</v>
      </c>
      <c r="AX381" s="11" t="s">
        <v>75</v>
      </c>
      <c r="AY381" s="204" t="s">
        <v>121</v>
      </c>
    </row>
    <row r="382" spans="2:65" s="12" customFormat="1" x14ac:dyDescent="0.3">
      <c r="B382" s="205"/>
      <c r="C382" s="206"/>
      <c r="D382" s="195" t="s">
        <v>130</v>
      </c>
      <c r="E382" s="207" t="s">
        <v>20</v>
      </c>
      <c r="F382" s="208" t="s">
        <v>376</v>
      </c>
      <c r="G382" s="206"/>
      <c r="H382" s="209">
        <v>1</v>
      </c>
      <c r="I382" s="210"/>
      <c r="J382" s="206"/>
      <c r="K382" s="206"/>
      <c r="L382" s="211"/>
      <c r="M382" s="212"/>
      <c r="N382" s="213"/>
      <c r="O382" s="213"/>
      <c r="P382" s="213"/>
      <c r="Q382" s="213"/>
      <c r="R382" s="213"/>
      <c r="S382" s="213"/>
      <c r="T382" s="214"/>
      <c r="AT382" s="215" t="s">
        <v>130</v>
      </c>
      <c r="AU382" s="215" t="s">
        <v>83</v>
      </c>
      <c r="AV382" s="12" t="s">
        <v>133</v>
      </c>
      <c r="AW382" s="12" t="s">
        <v>39</v>
      </c>
      <c r="AX382" s="12" t="s">
        <v>75</v>
      </c>
      <c r="AY382" s="215" t="s">
        <v>121</v>
      </c>
    </row>
    <row r="383" spans="2:65" s="13" customFormat="1" x14ac:dyDescent="0.3">
      <c r="B383" s="216"/>
      <c r="C383" s="217"/>
      <c r="D383" s="218" t="s">
        <v>130</v>
      </c>
      <c r="E383" s="219" t="s">
        <v>20</v>
      </c>
      <c r="F383" s="220" t="s">
        <v>134</v>
      </c>
      <c r="G383" s="217"/>
      <c r="H383" s="221">
        <v>1</v>
      </c>
      <c r="I383" s="222"/>
      <c r="J383" s="217"/>
      <c r="K383" s="217"/>
      <c r="L383" s="223"/>
      <c r="M383" s="224"/>
      <c r="N383" s="225"/>
      <c r="O383" s="225"/>
      <c r="P383" s="225"/>
      <c r="Q383" s="225"/>
      <c r="R383" s="225"/>
      <c r="S383" s="225"/>
      <c r="T383" s="226"/>
      <c r="AT383" s="227" t="s">
        <v>130</v>
      </c>
      <c r="AU383" s="227" t="s">
        <v>83</v>
      </c>
      <c r="AV383" s="13" t="s">
        <v>128</v>
      </c>
      <c r="AW383" s="13" t="s">
        <v>39</v>
      </c>
      <c r="AX383" s="13" t="s">
        <v>22</v>
      </c>
      <c r="AY383" s="227" t="s">
        <v>121</v>
      </c>
    </row>
    <row r="384" spans="2:65" s="1" customFormat="1" ht="22.5" customHeight="1" x14ac:dyDescent="0.3">
      <c r="B384" s="34"/>
      <c r="C384" s="233" t="s">
        <v>377</v>
      </c>
      <c r="D384" s="233" t="s">
        <v>218</v>
      </c>
      <c r="E384" s="234" t="s">
        <v>378</v>
      </c>
      <c r="F384" s="235" t="s">
        <v>379</v>
      </c>
      <c r="G384" s="236" t="s">
        <v>324</v>
      </c>
      <c r="H384" s="237">
        <v>2</v>
      </c>
      <c r="I384" s="238"/>
      <c r="J384" s="239">
        <f>ROUND(I384*H384,2)</f>
        <v>0</v>
      </c>
      <c r="K384" s="235" t="s">
        <v>127</v>
      </c>
      <c r="L384" s="240"/>
      <c r="M384" s="241" t="s">
        <v>20</v>
      </c>
      <c r="N384" s="242" t="s">
        <v>46</v>
      </c>
      <c r="O384" s="35"/>
      <c r="P384" s="190">
        <f>O384*H384</f>
        <v>0</v>
      </c>
      <c r="Q384" s="190">
        <v>4.0000000000000002E-4</v>
      </c>
      <c r="R384" s="190">
        <f>Q384*H384</f>
        <v>8.0000000000000004E-4</v>
      </c>
      <c r="S384" s="190">
        <v>0</v>
      </c>
      <c r="T384" s="191">
        <f>S384*H384</f>
        <v>0</v>
      </c>
      <c r="AR384" s="17" t="s">
        <v>176</v>
      </c>
      <c r="AT384" s="17" t="s">
        <v>218</v>
      </c>
      <c r="AU384" s="17" t="s">
        <v>83</v>
      </c>
      <c r="AY384" s="17" t="s">
        <v>121</v>
      </c>
      <c r="BE384" s="192">
        <f>IF(N384="základní",J384,0)</f>
        <v>0</v>
      </c>
      <c r="BF384" s="192">
        <f>IF(N384="snížená",J384,0)</f>
        <v>0</v>
      </c>
      <c r="BG384" s="192">
        <f>IF(N384="zákl. přenesená",J384,0)</f>
        <v>0</v>
      </c>
      <c r="BH384" s="192">
        <f>IF(N384="sníž. přenesená",J384,0)</f>
        <v>0</v>
      </c>
      <c r="BI384" s="192">
        <f>IF(N384="nulová",J384,0)</f>
        <v>0</v>
      </c>
      <c r="BJ384" s="17" t="s">
        <v>22</v>
      </c>
      <c r="BK384" s="192">
        <f>ROUND(I384*H384,2)</f>
        <v>0</v>
      </c>
      <c r="BL384" s="17" t="s">
        <v>128</v>
      </c>
      <c r="BM384" s="17" t="s">
        <v>380</v>
      </c>
    </row>
    <row r="385" spans="2:65" s="1" customFormat="1" ht="22.5" customHeight="1" x14ac:dyDescent="0.3">
      <c r="B385" s="34"/>
      <c r="C385" s="233" t="s">
        <v>381</v>
      </c>
      <c r="D385" s="233" t="s">
        <v>218</v>
      </c>
      <c r="E385" s="234" t="s">
        <v>382</v>
      </c>
      <c r="F385" s="235" t="s">
        <v>383</v>
      </c>
      <c r="G385" s="236" t="s">
        <v>324</v>
      </c>
      <c r="H385" s="237">
        <v>1</v>
      </c>
      <c r="I385" s="238"/>
      <c r="J385" s="239">
        <f>ROUND(I385*H385,2)</f>
        <v>0</v>
      </c>
      <c r="K385" s="235" t="s">
        <v>20</v>
      </c>
      <c r="L385" s="240"/>
      <c r="M385" s="241" t="s">
        <v>20</v>
      </c>
      <c r="N385" s="242" t="s">
        <v>46</v>
      </c>
      <c r="O385" s="35"/>
      <c r="P385" s="190">
        <f>O385*H385</f>
        <v>0</v>
      </c>
      <c r="Q385" s="190">
        <v>6.4999999999999997E-3</v>
      </c>
      <c r="R385" s="190">
        <f>Q385*H385</f>
        <v>6.4999999999999997E-3</v>
      </c>
      <c r="S385" s="190">
        <v>0</v>
      </c>
      <c r="T385" s="191">
        <f>S385*H385</f>
        <v>0</v>
      </c>
      <c r="AR385" s="17" t="s">
        <v>176</v>
      </c>
      <c r="AT385" s="17" t="s">
        <v>218</v>
      </c>
      <c r="AU385" s="17" t="s">
        <v>83</v>
      </c>
      <c r="AY385" s="17" t="s">
        <v>121</v>
      </c>
      <c r="BE385" s="192">
        <f>IF(N385="základní",J385,0)</f>
        <v>0</v>
      </c>
      <c r="BF385" s="192">
        <f>IF(N385="snížená",J385,0)</f>
        <v>0</v>
      </c>
      <c r="BG385" s="192">
        <f>IF(N385="zákl. přenesená",J385,0)</f>
        <v>0</v>
      </c>
      <c r="BH385" s="192">
        <f>IF(N385="sníž. přenesená",J385,0)</f>
        <v>0</v>
      </c>
      <c r="BI385" s="192">
        <f>IF(N385="nulová",J385,0)</f>
        <v>0</v>
      </c>
      <c r="BJ385" s="17" t="s">
        <v>22</v>
      </c>
      <c r="BK385" s="192">
        <f>ROUND(I385*H385,2)</f>
        <v>0</v>
      </c>
      <c r="BL385" s="17" t="s">
        <v>128</v>
      </c>
      <c r="BM385" s="17" t="s">
        <v>384</v>
      </c>
    </row>
    <row r="386" spans="2:65" s="1" customFormat="1" ht="44.25" customHeight="1" x14ac:dyDescent="0.3">
      <c r="B386" s="34"/>
      <c r="C386" s="181" t="s">
        <v>385</v>
      </c>
      <c r="D386" s="181" t="s">
        <v>123</v>
      </c>
      <c r="E386" s="182" t="s">
        <v>386</v>
      </c>
      <c r="F386" s="183" t="s">
        <v>387</v>
      </c>
      <c r="G386" s="184" t="s">
        <v>324</v>
      </c>
      <c r="H386" s="185">
        <v>1</v>
      </c>
      <c r="I386" s="186"/>
      <c r="J386" s="187">
        <f>ROUND(I386*H386,2)</f>
        <v>0</v>
      </c>
      <c r="K386" s="183" t="s">
        <v>127</v>
      </c>
      <c r="L386" s="54"/>
      <c r="M386" s="188" t="s">
        <v>20</v>
      </c>
      <c r="N386" s="189" t="s">
        <v>46</v>
      </c>
      <c r="O386" s="35"/>
      <c r="P386" s="190">
        <f>O386*H386</f>
        <v>0</v>
      </c>
      <c r="Q386" s="190">
        <v>0</v>
      </c>
      <c r="R386" s="190">
        <f>Q386*H386</f>
        <v>0</v>
      </c>
      <c r="S386" s="190">
        <v>8.2000000000000003E-2</v>
      </c>
      <c r="T386" s="191">
        <f>S386*H386</f>
        <v>8.2000000000000003E-2</v>
      </c>
      <c r="AR386" s="17" t="s">
        <v>128</v>
      </c>
      <c r="AT386" s="17" t="s">
        <v>123</v>
      </c>
      <c r="AU386" s="17" t="s">
        <v>83</v>
      </c>
      <c r="AY386" s="17" t="s">
        <v>121</v>
      </c>
      <c r="BE386" s="192">
        <f>IF(N386="základní",J386,0)</f>
        <v>0</v>
      </c>
      <c r="BF386" s="192">
        <f>IF(N386="snížená",J386,0)</f>
        <v>0</v>
      </c>
      <c r="BG386" s="192">
        <f>IF(N386="zákl. přenesená",J386,0)</f>
        <v>0</v>
      </c>
      <c r="BH386" s="192">
        <f>IF(N386="sníž. přenesená",J386,0)</f>
        <v>0</v>
      </c>
      <c r="BI386" s="192">
        <f>IF(N386="nulová",J386,0)</f>
        <v>0</v>
      </c>
      <c r="BJ386" s="17" t="s">
        <v>22</v>
      </c>
      <c r="BK386" s="192">
        <f>ROUND(I386*H386,2)</f>
        <v>0</v>
      </c>
      <c r="BL386" s="17" t="s">
        <v>128</v>
      </c>
      <c r="BM386" s="17" t="s">
        <v>388</v>
      </c>
    </row>
    <row r="387" spans="2:65" s="1" customFormat="1" ht="31.5" customHeight="1" x14ac:dyDescent="0.3">
      <c r="B387" s="34"/>
      <c r="C387" s="181" t="s">
        <v>389</v>
      </c>
      <c r="D387" s="181" t="s">
        <v>123</v>
      </c>
      <c r="E387" s="182" t="s">
        <v>390</v>
      </c>
      <c r="F387" s="183" t="s">
        <v>391</v>
      </c>
      <c r="G387" s="184" t="s">
        <v>126</v>
      </c>
      <c r="H387" s="185">
        <v>11</v>
      </c>
      <c r="I387" s="186"/>
      <c r="J387" s="187">
        <f>ROUND(I387*H387,2)</f>
        <v>0</v>
      </c>
      <c r="K387" s="183" t="s">
        <v>127</v>
      </c>
      <c r="L387" s="54"/>
      <c r="M387" s="188" t="s">
        <v>20</v>
      </c>
      <c r="N387" s="189" t="s">
        <v>46</v>
      </c>
      <c r="O387" s="35"/>
      <c r="P387" s="190">
        <f>O387*H387</f>
        <v>0</v>
      </c>
      <c r="Q387" s="190">
        <v>2.5999999999999999E-3</v>
      </c>
      <c r="R387" s="190">
        <f>Q387*H387</f>
        <v>2.86E-2</v>
      </c>
      <c r="S387" s="190">
        <v>0</v>
      </c>
      <c r="T387" s="191">
        <f>S387*H387</f>
        <v>0</v>
      </c>
      <c r="AR387" s="17" t="s">
        <v>128</v>
      </c>
      <c r="AT387" s="17" t="s">
        <v>123</v>
      </c>
      <c r="AU387" s="17" t="s">
        <v>83</v>
      </c>
      <c r="AY387" s="17" t="s">
        <v>121</v>
      </c>
      <c r="BE387" s="192">
        <f>IF(N387="základní",J387,0)</f>
        <v>0</v>
      </c>
      <c r="BF387" s="192">
        <f>IF(N387="snížená",J387,0)</f>
        <v>0</v>
      </c>
      <c r="BG387" s="192">
        <f>IF(N387="zákl. přenesená",J387,0)</f>
        <v>0</v>
      </c>
      <c r="BH387" s="192">
        <f>IF(N387="sníž. přenesená",J387,0)</f>
        <v>0</v>
      </c>
      <c r="BI387" s="192">
        <f>IF(N387="nulová",J387,0)</f>
        <v>0</v>
      </c>
      <c r="BJ387" s="17" t="s">
        <v>22</v>
      </c>
      <c r="BK387" s="192">
        <f>ROUND(I387*H387,2)</f>
        <v>0</v>
      </c>
      <c r="BL387" s="17" t="s">
        <v>128</v>
      </c>
      <c r="BM387" s="17" t="s">
        <v>392</v>
      </c>
    </row>
    <row r="388" spans="2:65" s="11" customFormat="1" x14ac:dyDescent="0.3">
      <c r="B388" s="193"/>
      <c r="C388" s="194"/>
      <c r="D388" s="195" t="s">
        <v>130</v>
      </c>
      <c r="E388" s="196" t="s">
        <v>20</v>
      </c>
      <c r="F388" s="197" t="s">
        <v>393</v>
      </c>
      <c r="G388" s="194"/>
      <c r="H388" s="198">
        <v>11</v>
      </c>
      <c r="I388" s="199"/>
      <c r="J388" s="194"/>
      <c r="K388" s="194"/>
      <c r="L388" s="200"/>
      <c r="M388" s="201"/>
      <c r="N388" s="202"/>
      <c r="O388" s="202"/>
      <c r="P388" s="202"/>
      <c r="Q388" s="202"/>
      <c r="R388" s="202"/>
      <c r="S388" s="202"/>
      <c r="T388" s="203"/>
      <c r="AT388" s="204" t="s">
        <v>130</v>
      </c>
      <c r="AU388" s="204" t="s">
        <v>83</v>
      </c>
      <c r="AV388" s="11" t="s">
        <v>83</v>
      </c>
      <c r="AW388" s="11" t="s">
        <v>39</v>
      </c>
      <c r="AX388" s="11" t="s">
        <v>75</v>
      </c>
      <c r="AY388" s="204" t="s">
        <v>121</v>
      </c>
    </row>
    <row r="389" spans="2:65" s="12" customFormat="1" x14ac:dyDescent="0.3">
      <c r="B389" s="205"/>
      <c r="C389" s="206"/>
      <c r="D389" s="195" t="s">
        <v>130</v>
      </c>
      <c r="E389" s="207" t="s">
        <v>20</v>
      </c>
      <c r="F389" s="208" t="s">
        <v>132</v>
      </c>
      <c r="G389" s="206"/>
      <c r="H389" s="209">
        <v>11</v>
      </c>
      <c r="I389" s="210"/>
      <c r="J389" s="206"/>
      <c r="K389" s="206"/>
      <c r="L389" s="211"/>
      <c r="M389" s="212"/>
      <c r="N389" s="213"/>
      <c r="O389" s="213"/>
      <c r="P389" s="213"/>
      <c r="Q389" s="213"/>
      <c r="R389" s="213"/>
      <c r="S389" s="213"/>
      <c r="T389" s="214"/>
      <c r="AT389" s="215" t="s">
        <v>130</v>
      </c>
      <c r="AU389" s="215" t="s">
        <v>83</v>
      </c>
      <c r="AV389" s="12" t="s">
        <v>133</v>
      </c>
      <c r="AW389" s="12" t="s">
        <v>39</v>
      </c>
      <c r="AX389" s="12" t="s">
        <v>75</v>
      </c>
      <c r="AY389" s="215" t="s">
        <v>121</v>
      </c>
    </row>
    <row r="390" spans="2:65" s="13" customFormat="1" x14ac:dyDescent="0.3">
      <c r="B390" s="216"/>
      <c r="C390" s="217"/>
      <c r="D390" s="218" t="s">
        <v>130</v>
      </c>
      <c r="E390" s="219" t="s">
        <v>20</v>
      </c>
      <c r="F390" s="220" t="s">
        <v>134</v>
      </c>
      <c r="G390" s="217"/>
      <c r="H390" s="221">
        <v>11</v>
      </c>
      <c r="I390" s="222"/>
      <c r="J390" s="217"/>
      <c r="K390" s="217"/>
      <c r="L390" s="223"/>
      <c r="M390" s="224"/>
      <c r="N390" s="225"/>
      <c r="O390" s="225"/>
      <c r="P390" s="225"/>
      <c r="Q390" s="225"/>
      <c r="R390" s="225"/>
      <c r="S390" s="225"/>
      <c r="T390" s="226"/>
      <c r="AT390" s="227" t="s">
        <v>130</v>
      </c>
      <c r="AU390" s="227" t="s">
        <v>83</v>
      </c>
      <c r="AV390" s="13" t="s">
        <v>128</v>
      </c>
      <c r="AW390" s="13" t="s">
        <v>39</v>
      </c>
      <c r="AX390" s="13" t="s">
        <v>22</v>
      </c>
      <c r="AY390" s="227" t="s">
        <v>121</v>
      </c>
    </row>
    <row r="391" spans="2:65" s="1" customFormat="1" ht="22.5" customHeight="1" x14ac:dyDescent="0.3">
      <c r="B391" s="34"/>
      <c r="C391" s="181" t="s">
        <v>394</v>
      </c>
      <c r="D391" s="181" t="s">
        <v>123</v>
      </c>
      <c r="E391" s="182" t="s">
        <v>395</v>
      </c>
      <c r="F391" s="183" t="s">
        <v>396</v>
      </c>
      <c r="G391" s="184" t="s">
        <v>159</v>
      </c>
      <c r="H391" s="185">
        <v>62</v>
      </c>
      <c r="I391" s="186"/>
      <c r="J391" s="187">
        <f>ROUND(I391*H391,2)</f>
        <v>0</v>
      </c>
      <c r="K391" s="183" t="s">
        <v>127</v>
      </c>
      <c r="L391" s="54"/>
      <c r="M391" s="188" t="s">
        <v>20</v>
      </c>
      <c r="N391" s="189" t="s">
        <v>46</v>
      </c>
      <c r="O391" s="35"/>
      <c r="P391" s="190">
        <f>O391*H391</f>
        <v>0</v>
      </c>
      <c r="Q391" s="190">
        <v>0</v>
      </c>
      <c r="R391" s="190">
        <f>Q391*H391</f>
        <v>0</v>
      </c>
      <c r="S391" s="190">
        <v>0</v>
      </c>
      <c r="T391" s="191">
        <f>S391*H391</f>
        <v>0</v>
      </c>
      <c r="AR391" s="17" t="s">
        <v>128</v>
      </c>
      <c r="AT391" s="17" t="s">
        <v>123</v>
      </c>
      <c r="AU391" s="17" t="s">
        <v>83</v>
      </c>
      <c r="AY391" s="17" t="s">
        <v>121</v>
      </c>
      <c r="BE391" s="192">
        <f>IF(N391="základní",J391,0)</f>
        <v>0</v>
      </c>
      <c r="BF391" s="192">
        <f>IF(N391="snížená",J391,0)</f>
        <v>0</v>
      </c>
      <c r="BG391" s="192">
        <f>IF(N391="zákl. přenesená",J391,0)</f>
        <v>0</v>
      </c>
      <c r="BH391" s="192">
        <f>IF(N391="sníž. přenesená",J391,0)</f>
        <v>0</v>
      </c>
      <c r="BI391" s="192">
        <f>IF(N391="nulová",J391,0)</f>
        <v>0</v>
      </c>
      <c r="BJ391" s="17" t="s">
        <v>22</v>
      </c>
      <c r="BK391" s="192">
        <f>ROUND(I391*H391,2)</f>
        <v>0</v>
      </c>
      <c r="BL391" s="17" t="s">
        <v>128</v>
      </c>
      <c r="BM391" s="17" t="s">
        <v>397</v>
      </c>
    </row>
    <row r="392" spans="2:65" s="11" customFormat="1" x14ac:dyDescent="0.3">
      <c r="B392" s="193"/>
      <c r="C392" s="194"/>
      <c r="D392" s="195" t="s">
        <v>130</v>
      </c>
      <c r="E392" s="196" t="s">
        <v>20</v>
      </c>
      <c r="F392" s="197" t="s">
        <v>398</v>
      </c>
      <c r="G392" s="194"/>
      <c r="H392" s="198">
        <v>62</v>
      </c>
      <c r="I392" s="199"/>
      <c r="J392" s="194"/>
      <c r="K392" s="194"/>
      <c r="L392" s="200"/>
      <c r="M392" s="201"/>
      <c r="N392" s="202"/>
      <c r="O392" s="202"/>
      <c r="P392" s="202"/>
      <c r="Q392" s="202"/>
      <c r="R392" s="202"/>
      <c r="S392" s="202"/>
      <c r="T392" s="203"/>
      <c r="AT392" s="204" t="s">
        <v>130</v>
      </c>
      <c r="AU392" s="204" t="s">
        <v>83</v>
      </c>
      <c r="AV392" s="11" t="s">
        <v>83</v>
      </c>
      <c r="AW392" s="11" t="s">
        <v>39</v>
      </c>
      <c r="AX392" s="11" t="s">
        <v>75</v>
      </c>
      <c r="AY392" s="204" t="s">
        <v>121</v>
      </c>
    </row>
    <row r="393" spans="2:65" s="12" customFormat="1" x14ac:dyDescent="0.3">
      <c r="B393" s="205"/>
      <c r="C393" s="206"/>
      <c r="D393" s="195" t="s">
        <v>130</v>
      </c>
      <c r="E393" s="207" t="s">
        <v>20</v>
      </c>
      <c r="F393" s="208" t="s">
        <v>132</v>
      </c>
      <c r="G393" s="206"/>
      <c r="H393" s="209">
        <v>62</v>
      </c>
      <c r="I393" s="210"/>
      <c r="J393" s="206"/>
      <c r="K393" s="206"/>
      <c r="L393" s="211"/>
      <c r="M393" s="212"/>
      <c r="N393" s="213"/>
      <c r="O393" s="213"/>
      <c r="P393" s="213"/>
      <c r="Q393" s="213"/>
      <c r="R393" s="213"/>
      <c r="S393" s="213"/>
      <c r="T393" s="214"/>
      <c r="AT393" s="215" t="s">
        <v>130</v>
      </c>
      <c r="AU393" s="215" t="s">
        <v>83</v>
      </c>
      <c r="AV393" s="12" t="s">
        <v>133</v>
      </c>
      <c r="AW393" s="12" t="s">
        <v>39</v>
      </c>
      <c r="AX393" s="12" t="s">
        <v>75</v>
      </c>
      <c r="AY393" s="215" t="s">
        <v>121</v>
      </c>
    </row>
    <row r="394" spans="2:65" s="13" customFormat="1" x14ac:dyDescent="0.3">
      <c r="B394" s="216"/>
      <c r="C394" s="217"/>
      <c r="D394" s="195" t="s">
        <v>130</v>
      </c>
      <c r="E394" s="228" t="s">
        <v>20</v>
      </c>
      <c r="F394" s="229" t="s">
        <v>134</v>
      </c>
      <c r="G394" s="217"/>
      <c r="H394" s="230">
        <v>62</v>
      </c>
      <c r="I394" s="222"/>
      <c r="J394" s="217"/>
      <c r="K394" s="217"/>
      <c r="L394" s="223"/>
      <c r="M394" s="224"/>
      <c r="N394" s="225"/>
      <c r="O394" s="225"/>
      <c r="P394" s="225"/>
      <c r="Q394" s="225"/>
      <c r="R394" s="225"/>
      <c r="S394" s="225"/>
      <c r="T394" s="226"/>
      <c r="AT394" s="227" t="s">
        <v>130</v>
      </c>
      <c r="AU394" s="227" t="s">
        <v>83</v>
      </c>
      <c r="AV394" s="13" t="s">
        <v>128</v>
      </c>
      <c r="AW394" s="13" t="s">
        <v>39</v>
      </c>
      <c r="AX394" s="13" t="s">
        <v>22</v>
      </c>
      <c r="AY394" s="227" t="s">
        <v>121</v>
      </c>
    </row>
    <row r="395" spans="2:65" s="10" customFormat="1" ht="29.85" customHeight="1" x14ac:dyDescent="0.3">
      <c r="B395" s="164"/>
      <c r="C395" s="165"/>
      <c r="D395" s="178" t="s">
        <v>74</v>
      </c>
      <c r="E395" s="179" t="s">
        <v>399</v>
      </c>
      <c r="F395" s="179" t="s">
        <v>400</v>
      </c>
      <c r="G395" s="165"/>
      <c r="H395" s="165"/>
      <c r="I395" s="168"/>
      <c r="J395" s="180">
        <f>BK395</f>
        <v>0</v>
      </c>
      <c r="K395" s="165"/>
      <c r="L395" s="170"/>
      <c r="M395" s="171"/>
      <c r="N395" s="172"/>
      <c r="O395" s="172"/>
      <c r="P395" s="173">
        <f>SUM(P396:P402)</f>
        <v>0</v>
      </c>
      <c r="Q395" s="172"/>
      <c r="R395" s="173">
        <f>SUM(R396:R402)</f>
        <v>0</v>
      </c>
      <c r="S395" s="172"/>
      <c r="T395" s="174">
        <f>SUM(T396:T402)</f>
        <v>0</v>
      </c>
      <c r="AR395" s="175" t="s">
        <v>22</v>
      </c>
      <c r="AT395" s="176" t="s">
        <v>74</v>
      </c>
      <c r="AU395" s="176" t="s">
        <v>22</v>
      </c>
      <c r="AY395" s="175" t="s">
        <v>121</v>
      </c>
      <c r="BK395" s="177">
        <f>SUM(BK396:BK402)</f>
        <v>0</v>
      </c>
    </row>
    <row r="396" spans="2:65" s="1" customFormat="1" ht="31.5" customHeight="1" x14ac:dyDescent="0.3">
      <c r="B396" s="34"/>
      <c r="C396" s="181" t="s">
        <v>401</v>
      </c>
      <c r="D396" s="181" t="s">
        <v>123</v>
      </c>
      <c r="E396" s="182" t="s">
        <v>402</v>
      </c>
      <c r="F396" s="183" t="s">
        <v>403</v>
      </c>
      <c r="G396" s="184" t="s">
        <v>199</v>
      </c>
      <c r="H396" s="185">
        <v>51.398000000000003</v>
      </c>
      <c r="I396" s="186"/>
      <c r="J396" s="187">
        <f>ROUND(I396*H396,2)</f>
        <v>0</v>
      </c>
      <c r="K396" s="183" t="s">
        <v>127</v>
      </c>
      <c r="L396" s="54"/>
      <c r="M396" s="188" t="s">
        <v>20</v>
      </c>
      <c r="N396" s="189" t="s">
        <v>46</v>
      </c>
      <c r="O396" s="35"/>
      <c r="P396" s="190">
        <f>O396*H396</f>
        <v>0</v>
      </c>
      <c r="Q396" s="190">
        <v>0</v>
      </c>
      <c r="R396" s="190">
        <f>Q396*H396</f>
        <v>0</v>
      </c>
      <c r="S396" s="190">
        <v>0</v>
      </c>
      <c r="T396" s="191">
        <f>S396*H396</f>
        <v>0</v>
      </c>
      <c r="AR396" s="17" t="s">
        <v>128</v>
      </c>
      <c r="AT396" s="17" t="s">
        <v>123</v>
      </c>
      <c r="AU396" s="17" t="s">
        <v>83</v>
      </c>
      <c r="AY396" s="17" t="s">
        <v>121</v>
      </c>
      <c r="BE396" s="192">
        <f>IF(N396="základní",J396,0)</f>
        <v>0</v>
      </c>
      <c r="BF396" s="192">
        <f>IF(N396="snížená",J396,0)</f>
        <v>0</v>
      </c>
      <c r="BG396" s="192">
        <f>IF(N396="zákl. přenesená",J396,0)</f>
        <v>0</v>
      </c>
      <c r="BH396" s="192">
        <f>IF(N396="sníž. přenesená",J396,0)</f>
        <v>0</v>
      </c>
      <c r="BI396" s="192">
        <f>IF(N396="nulová",J396,0)</f>
        <v>0</v>
      </c>
      <c r="BJ396" s="17" t="s">
        <v>22</v>
      </c>
      <c r="BK396" s="192">
        <f>ROUND(I396*H396,2)</f>
        <v>0</v>
      </c>
      <c r="BL396" s="17" t="s">
        <v>128</v>
      </c>
      <c r="BM396" s="17" t="s">
        <v>404</v>
      </c>
    </row>
    <row r="397" spans="2:65" s="1" customFormat="1" ht="31.5" customHeight="1" x14ac:dyDescent="0.3">
      <c r="B397" s="34"/>
      <c r="C397" s="181" t="s">
        <v>405</v>
      </c>
      <c r="D397" s="181" t="s">
        <v>123</v>
      </c>
      <c r="E397" s="182" t="s">
        <v>406</v>
      </c>
      <c r="F397" s="183" t="s">
        <v>407</v>
      </c>
      <c r="G397" s="184" t="s">
        <v>199</v>
      </c>
      <c r="H397" s="185">
        <v>719.572</v>
      </c>
      <c r="I397" s="186"/>
      <c r="J397" s="187">
        <f>ROUND(I397*H397,2)</f>
        <v>0</v>
      </c>
      <c r="K397" s="183" t="s">
        <v>127</v>
      </c>
      <c r="L397" s="54"/>
      <c r="M397" s="188" t="s">
        <v>20</v>
      </c>
      <c r="N397" s="189" t="s">
        <v>46</v>
      </c>
      <c r="O397" s="35"/>
      <c r="P397" s="190">
        <f>O397*H397</f>
        <v>0</v>
      </c>
      <c r="Q397" s="190">
        <v>0</v>
      </c>
      <c r="R397" s="190">
        <f>Q397*H397</f>
        <v>0</v>
      </c>
      <c r="S397" s="190">
        <v>0</v>
      </c>
      <c r="T397" s="191">
        <f>S397*H397</f>
        <v>0</v>
      </c>
      <c r="AR397" s="17" t="s">
        <v>128</v>
      </c>
      <c r="AT397" s="17" t="s">
        <v>123</v>
      </c>
      <c r="AU397" s="17" t="s">
        <v>83</v>
      </c>
      <c r="AY397" s="17" t="s">
        <v>121</v>
      </c>
      <c r="BE397" s="192">
        <f>IF(N397="základní",J397,0)</f>
        <v>0</v>
      </c>
      <c r="BF397" s="192">
        <f>IF(N397="snížená",J397,0)</f>
        <v>0</v>
      </c>
      <c r="BG397" s="192">
        <f>IF(N397="zákl. přenesená",J397,0)</f>
        <v>0</v>
      </c>
      <c r="BH397" s="192">
        <f>IF(N397="sníž. přenesená",J397,0)</f>
        <v>0</v>
      </c>
      <c r="BI397" s="192">
        <f>IF(N397="nulová",J397,0)</f>
        <v>0</v>
      </c>
      <c r="BJ397" s="17" t="s">
        <v>22</v>
      </c>
      <c r="BK397" s="192">
        <f>ROUND(I397*H397,2)</f>
        <v>0</v>
      </c>
      <c r="BL397" s="17" t="s">
        <v>128</v>
      </c>
      <c r="BM397" s="17" t="s">
        <v>408</v>
      </c>
    </row>
    <row r="398" spans="2:65" s="11" customFormat="1" x14ac:dyDescent="0.3">
      <c r="B398" s="193"/>
      <c r="C398" s="194"/>
      <c r="D398" s="218" t="s">
        <v>130</v>
      </c>
      <c r="E398" s="194"/>
      <c r="F398" s="231" t="s">
        <v>409</v>
      </c>
      <c r="G398" s="194"/>
      <c r="H398" s="232">
        <v>719.572</v>
      </c>
      <c r="I398" s="199"/>
      <c r="J398" s="194"/>
      <c r="K398" s="194"/>
      <c r="L398" s="200"/>
      <c r="M398" s="201"/>
      <c r="N398" s="202"/>
      <c r="O398" s="202"/>
      <c r="P398" s="202"/>
      <c r="Q398" s="202"/>
      <c r="R398" s="202"/>
      <c r="S398" s="202"/>
      <c r="T398" s="203"/>
      <c r="AT398" s="204" t="s">
        <v>130</v>
      </c>
      <c r="AU398" s="204" t="s">
        <v>83</v>
      </c>
      <c r="AV398" s="11" t="s">
        <v>83</v>
      </c>
      <c r="AW398" s="11" t="s">
        <v>4</v>
      </c>
      <c r="AX398" s="11" t="s">
        <v>22</v>
      </c>
      <c r="AY398" s="204" t="s">
        <v>121</v>
      </c>
    </row>
    <row r="399" spans="2:65" s="1" customFormat="1" ht="22.5" customHeight="1" x14ac:dyDescent="0.3">
      <c r="B399" s="34"/>
      <c r="C399" s="181" t="s">
        <v>410</v>
      </c>
      <c r="D399" s="181" t="s">
        <v>123</v>
      </c>
      <c r="E399" s="182" t="s">
        <v>411</v>
      </c>
      <c r="F399" s="183" t="s">
        <v>412</v>
      </c>
      <c r="G399" s="184" t="s">
        <v>199</v>
      </c>
      <c r="H399" s="185">
        <v>51.398000000000003</v>
      </c>
      <c r="I399" s="186"/>
      <c r="J399" s="187">
        <f>ROUND(I399*H399,2)</f>
        <v>0</v>
      </c>
      <c r="K399" s="183" t="s">
        <v>127</v>
      </c>
      <c r="L399" s="54"/>
      <c r="M399" s="188" t="s">
        <v>20</v>
      </c>
      <c r="N399" s="189" t="s">
        <v>46</v>
      </c>
      <c r="O399" s="35"/>
      <c r="P399" s="190">
        <f>O399*H399</f>
        <v>0</v>
      </c>
      <c r="Q399" s="190">
        <v>0</v>
      </c>
      <c r="R399" s="190">
        <f>Q399*H399</f>
        <v>0</v>
      </c>
      <c r="S399" s="190">
        <v>0</v>
      </c>
      <c r="T399" s="191">
        <f>S399*H399</f>
        <v>0</v>
      </c>
      <c r="AR399" s="17" t="s">
        <v>128</v>
      </c>
      <c r="AT399" s="17" t="s">
        <v>123</v>
      </c>
      <c r="AU399" s="17" t="s">
        <v>83</v>
      </c>
      <c r="AY399" s="17" t="s">
        <v>121</v>
      </c>
      <c r="BE399" s="192">
        <f>IF(N399="základní",J399,0)</f>
        <v>0</v>
      </c>
      <c r="BF399" s="192">
        <f>IF(N399="snížená",J399,0)</f>
        <v>0</v>
      </c>
      <c r="BG399" s="192">
        <f>IF(N399="zákl. přenesená",J399,0)</f>
        <v>0</v>
      </c>
      <c r="BH399" s="192">
        <f>IF(N399="sníž. přenesená",J399,0)</f>
        <v>0</v>
      </c>
      <c r="BI399" s="192">
        <f>IF(N399="nulová",J399,0)</f>
        <v>0</v>
      </c>
      <c r="BJ399" s="17" t="s">
        <v>22</v>
      </c>
      <c r="BK399" s="192">
        <f>ROUND(I399*H399,2)</f>
        <v>0</v>
      </c>
      <c r="BL399" s="17" t="s">
        <v>128</v>
      </c>
      <c r="BM399" s="17" t="s">
        <v>413</v>
      </c>
    </row>
    <row r="400" spans="2:65" s="1" customFormat="1" ht="22.5" customHeight="1" x14ac:dyDescent="0.3">
      <c r="B400" s="34"/>
      <c r="C400" s="181" t="s">
        <v>414</v>
      </c>
      <c r="D400" s="181" t="s">
        <v>123</v>
      </c>
      <c r="E400" s="182" t="s">
        <v>415</v>
      </c>
      <c r="F400" s="183" t="s">
        <v>416</v>
      </c>
      <c r="G400" s="184" t="s">
        <v>199</v>
      </c>
      <c r="H400" s="185">
        <v>35.338000000000001</v>
      </c>
      <c r="I400" s="186"/>
      <c r="J400" s="187">
        <f>ROUND(I400*H400,2)</f>
        <v>0</v>
      </c>
      <c r="K400" s="183" t="s">
        <v>127</v>
      </c>
      <c r="L400" s="54"/>
      <c r="M400" s="188" t="s">
        <v>20</v>
      </c>
      <c r="N400" s="189" t="s">
        <v>46</v>
      </c>
      <c r="O400" s="35"/>
      <c r="P400" s="190">
        <f>O400*H400</f>
        <v>0</v>
      </c>
      <c r="Q400" s="190">
        <v>0</v>
      </c>
      <c r="R400" s="190">
        <f>Q400*H400</f>
        <v>0</v>
      </c>
      <c r="S400" s="190">
        <v>0</v>
      </c>
      <c r="T400" s="191">
        <f>S400*H400</f>
        <v>0</v>
      </c>
      <c r="AR400" s="17" t="s">
        <v>128</v>
      </c>
      <c r="AT400" s="17" t="s">
        <v>123</v>
      </c>
      <c r="AU400" s="17" t="s">
        <v>83</v>
      </c>
      <c r="AY400" s="17" t="s">
        <v>121</v>
      </c>
      <c r="BE400" s="192">
        <f>IF(N400="základní",J400,0)</f>
        <v>0</v>
      </c>
      <c r="BF400" s="192">
        <f>IF(N400="snížená",J400,0)</f>
        <v>0</v>
      </c>
      <c r="BG400" s="192">
        <f>IF(N400="zákl. přenesená",J400,0)</f>
        <v>0</v>
      </c>
      <c r="BH400" s="192">
        <f>IF(N400="sníž. přenesená",J400,0)</f>
        <v>0</v>
      </c>
      <c r="BI400" s="192">
        <f>IF(N400="nulová",J400,0)</f>
        <v>0</v>
      </c>
      <c r="BJ400" s="17" t="s">
        <v>22</v>
      </c>
      <c r="BK400" s="192">
        <f>ROUND(I400*H400,2)</f>
        <v>0</v>
      </c>
      <c r="BL400" s="17" t="s">
        <v>128</v>
      </c>
      <c r="BM400" s="17" t="s">
        <v>417</v>
      </c>
    </row>
    <row r="401" spans="2:65" s="1" customFormat="1" ht="22.5" customHeight="1" x14ac:dyDescent="0.3">
      <c r="B401" s="34"/>
      <c r="C401" s="181" t="s">
        <v>418</v>
      </c>
      <c r="D401" s="181" t="s">
        <v>123</v>
      </c>
      <c r="E401" s="182" t="s">
        <v>419</v>
      </c>
      <c r="F401" s="183" t="s">
        <v>420</v>
      </c>
      <c r="G401" s="184" t="s">
        <v>199</v>
      </c>
      <c r="H401" s="185">
        <v>18.405999999999999</v>
      </c>
      <c r="I401" s="186"/>
      <c r="J401" s="187">
        <f>ROUND(I401*H401,2)</f>
        <v>0</v>
      </c>
      <c r="K401" s="183" t="s">
        <v>127</v>
      </c>
      <c r="L401" s="54"/>
      <c r="M401" s="188" t="s">
        <v>20</v>
      </c>
      <c r="N401" s="189" t="s">
        <v>46</v>
      </c>
      <c r="O401" s="35"/>
      <c r="P401" s="190">
        <f>O401*H401</f>
        <v>0</v>
      </c>
      <c r="Q401" s="190">
        <v>0</v>
      </c>
      <c r="R401" s="190">
        <f>Q401*H401</f>
        <v>0</v>
      </c>
      <c r="S401" s="190">
        <v>0</v>
      </c>
      <c r="T401" s="191">
        <f>S401*H401</f>
        <v>0</v>
      </c>
      <c r="AR401" s="17" t="s">
        <v>128</v>
      </c>
      <c r="AT401" s="17" t="s">
        <v>123</v>
      </c>
      <c r="AU401" s="17" t="s">
        <v>83</v>
      </c>
      <c r="AY401" s="17" t="s">
        <v>121</v>
      </c>
      <c r="BE401" s="192">
        <f>IF(N401="základní",J401,0)</f>
        <v>0</v>
      </c>
      <c r="BF401" s="192">
        <f>IF(N401="snížená",J401,0)</f>
        <v>0</v>
      </c>
      <c r="BG401" s="192">
        <f>IF(N401="zákl. přenesená",J401,0)</f>
        <v>0</v>
      </c>
      <c r="BH401" s="192">
        <f>IF(N401="sníž. přenesená",J401,0)</f>
        <v>0</v>
      </c>
      <c r="BI401" s="192">
        <f>IF(N401="nulová",J401,0)</f>
        <v>0</v>
      </c>
      <c r="BJ401" s="17" t="s">
        <v>22</v>
      </c>
      <c r="BK401" s="192">
        <f>ROUND(I401*H401,2)</f>
        <v>0</v>
      </c>
      <c r="BL401" s="17" t="s">
        <v>128</v>
      </c>
      <c r="BM401" s="17" t="s">
        <v>421</v>
      </c>
    </row>
    <row r="402" spans="2:65" s="1" customFormat="1" ht="22.5" customHeight="1" x14ac:dyDescent="0.3">
      <c r="B402" s="34"/>
      <c r="C402" s="181" t="s">
        <v>422</v>
      </c>
      <c r="D402" s="181" t="s">
        <v>123</v>
      </c>
      <c r="E402" s="182" t="s">
        <v>423</v>
      </c>
      <c r="F402" s="183" t="s">
        <v>424</v>
      </c>
      <c r="G402" s="184" t="s">
        <v>199</v>
      </c>
      <c r="H402" s="185">
        <v>4.08</v>
      </c>
      <c r="I402" s="186"/>
      <c r="J402" s="187">
        <f>ROUND(I402*H402,2)</f>
        <v>0</v>
      </c>
      <c r="K402" s="183" t="s">
        <v>127</v>
      </c>
      <c r="L402" s="54"/>
      <c r="M402" s="188" t="s">
        <v>20</v>
      </c>
      <c r="N402" s="189" t="s">
        <v>46</v>
      </c>
      <c r="O402" s="35"/>
      <c r="P402" s="190">
        <f>O402*H402</f>
        <v>0</v>
      </c>
      <c r="Q402" s="190">
        <v>0</v>
      </c>
      <c r="R402" s="190">
        <f>Q402*H402</f>
        <v>0</v>
      </c>
      <c r="S402" s="190">
        <v>0</v>
      </c>
      <c r="T402" s="191">
        <f>S402*H402</f>
        <v>0</v>
      </c>
      <c r="AR402" s="17" t="s">
        <v>128</v>
      </c>
      <c r="AT402" s="17" t="s">
        <v>123</v>
      </c>
      <c r="AU402" s="17" t="s">
        <v>83</v>
      </c>
      <c r="AY402" s="17" t="s">
        <v>121</v>
      </c>
      <c r="BE402" s="192">
        <f>IF(N402="základní",J402,0)</f>
        <v>0</v>
      </c>
      <c r="BF402" s="192">
        <f>IF(N402="snížená",J402,0)</f>
        <v>0</v>
      </c>
      <c r="BG402" s="192">
        <f>IF(N402="zákl. přenesená",J402,0)</f>
        <v>0</v>
      </c>
      <c r="BH402" s="192">
        <f>IF(N402="sníž. přenesená",J402,0)</f>
        <v>0</v>
      </c>
      <c r="BI402" s="192">
        <f>IF(N402="nulová",J402,0)</f>
        <v>0</v>
      </c>
      <c r="BJ402" s="17" t="s">
        <v>22</v>
      </c>
      <c r="BK402" s="192">
        <f>ROUND(I402*H402,2)</f>
        <v>0</v>
      </c>
      <c r="BL402" s="17" t="s">
        <v>128</v>
      </c>
      <c r="BM402" s="17" t="s">
        <v>425</v>
      </c>
    </row>
    <row r="403" spans="2:65" s="10" customFormat="1" ht="37.35" customHeight="1" x14ac:dyDescent="0.35">
      <c r="B403" s="164"/>
      <c r="C403" s="165"/>
      <c r="D403" s="166" t="s">
        <v>74</v>
      </c>
      <c r="E403" s="167" t="s">
        <v>426</v>
      </c>
      <c r="F403" s="167" t="s">
        <v>427</v>
      </c>
      <c r="G403" s="165"/>
      <c r="H403" s="165"/>
      <c r="I403" s="168"/>
      <c r="J403" s="169">
        <f>BK403</f>
        <v>0</v>
      </c>
      <c r="K403" s="165"/>
      <c r="L403" s="170"/>
      <c r="M403" s="171"/>
      <c r="N403" s="172"/>
      <c r="O403" s="172"/>
      <c r="P403" s="173">
        <f>P404+P410+P414</f>
        <v>0</v>
      </c>
      <c r="Q403" s="172"/>
      <c r="R403" s="173">
        <f>R404+R410+R414</f>
        <v>0</v>
      </c>
      <c r="S403" s="172"/>
      <c r="T403" s="174">
        <f>T404+T410+T414</f>
        <v>0</v>
      </c>
      <c r="AR403" s="175" t="s">
        <v>152</v>
      </c>
      <c r="AT403" s="176" t="s">
        <v>74</v>
      </c>
      <c r="AU403" s="176" t="s">
        <v>75</v>
      </c>
      <c r="AY403" s="175" t="s">
        <v>121</v>
      </c>
      <c r="BK403" s="177">
        <f>BK404+BK410+BK414</f>
        <v>0</v>
      </c>
    </row>
    <row r="404" spans="2:65" s="10" customFormat="1" ht="19.899999999999999" customHeight="1" x14ac:dyDescent="0.3">
      <c r="B404" s="164"/>
      <c r="C404" s="165"/>
      <c r="D404" s="178" t="s">
        <v>74</v>
      </c>
      <c r="E404" s="179" t="s">
        <v>428</v>
      </c>
      <c r="F404" s="179" t="s">
        <v>429</v>
      </c>
      <c r="G404" s="165"/>
      <c r="H404" s="165"/>
      <c r="I404" s="168"/>
      <c r="J404" s="180">
        <f>BK404</f>
        <v>0</v>
      </c>
      <c r="K404" s="165"/>
      <c r="L404" s="170"/>
      <c r="M404" s="171"/>
      <c r="N404" s="172"/>
      <c r="O404" s="172"/>
      <c r="P404" s="173">
        <f>SUM(P405:P409)</f>
        <v>0</v>
      </c>
      <c r="Q404" s="172"/>
      <c r="R404" s="173">
        <f>SUM(R405:R409)</f>
        <v>0</v>
      </c>
      <c r="S404" s="172"/>
      <c r="T404" s="174">
        <f>SUM(T405:T409)</f>
        <v>0</v>
      </c>
      <c r="AR404" s="175" t="s">
        <v>152</v>
      </c>
      <c r="AT404" s="176" t="s">
        <v>74</v>
      </c>
      <c r="AU404" s="176" t="s">
        <v>22</v>
      </c>
      <c r="AY404" s="175" t="s">
        <v>121</v>
      </c>
      <c r="BK404" s="177">
        <f>SUM(BK405:BK409)</f>
        <v>0</v>
      </c>
    </row>
    <row r="405" spans="2:65" s="1" customFormat="1" ht="31.5" customHeight="1" x14ac:dyDescent="0.3">
      <c r="B405" s="34"/>
      <c r="C405" s="181" t="s">
        <v>430</v>
      </c>
      <c r="D405" s="181" t="s">
        <v>123</v>
      </c>
      <c r="E405" s="182" t="s">
        <v>431</v>
      </c>
      <c r="F405" s="183" t="s">
        <v>432</v>
      </c>
      <c r="G405" s="184" t="s">
        <v>433</v>
      </c>
      <c r="H405" s="185">
        <v>1</v>
      </c>
      <c r="I405" s="186"/>
      <c r="J405" s="187">
        <f>ROUND(I405*H405,2)</f>
        <v>0</v>
      </c>
      <c r="K405" s="183" t="s">
        <v>127</v>
      </c>
      <c r="L405" s="54"/>
      <c r="M405" s="188" t="s">
        <v>20</v>
      </c>
      <c r="N405" s="189" t="s">
        <v>46</v>
      </c>
      <c r="O405" s="35"/>
      <c r="P405" s="190">
        <f>O405*H405</f>
        <v>0</v>
      </c>
      <c r="Q405" s="190">
        <v>0</v>
      </c>
      <c r="R405" s="190">
        <f>Q405*H405</f>
        <v>0</v>
      </c>
      <c r="S405" s="190">
        <v>0</v>
      </c>
      <c r="T405" s="191">
        <f>S405*H405</f>
        <v>0</v>
      </c>
      <c r="AR405" s="17" t="s">
        <v>434</v>
      </c>
      <c r="AT405" s="17" t="s">
        <v>123</v>
      </c>
      <c r="AU405" s="17" t="s">
        <v>83</v>
      </c>
      <c r="AY405" s="17" t="s">
        <v>121</v>
      </c>
      <c r="BE405" s="192">
        <f>IF(N405="základní",J405,0)</f>
        <v>0</v>
      </c>
      <c r="BF405" s="192">
        <f>IF(N405="snížená",J405,0)</f>
        <v>0</v>
      </c>
      <c r="BG405" s="192">
        <f>IF(N405="zákl. přenesená",J405,0)</f>
        <v>0</v>
      </c>
      <c r="BH405" s="192">
        <f>IF(N405="sníž. přenesená",J405,0)</f>
        <v>0</v>
      </c>
      <c r="BI405" s="192">
        <f>IF(N405="nulová",J405,0)</f>
        <v>0</v>
      </c>
      <c r="BJ405" s="17" t="s">
        <v>22</v>
      </c>
      <c r="BK405" s="192">
        <f>ROUND(I405*H405,2)</f>
        <v>0</v>
      </c>
      <c r="BL405" s="17" t="s">
        <v>434</v>
      </c>
      <c r="BM405" s="17" t="s">
        <v>435</v>
      </c>
    </row>
    <row r="406" spans="2:65" s="1" customFormat="1" ht="22.5" customHeight="1" x14ac:dyDescent="0.3">
      <c r="B406" s="34"/>
      <c r="C406" s="181" t="s">
        <v>436</v>
      </c>
      <c r="D406" s="181" t="s">
        <v>123</v>
      </c>
      <c r="E406" s="182" t="s">
        <v>437</v>
      </c>
      <c r="F406" s="183" t="s">
        <v>438</v>
      </c>
      <c r="G406" s="184" t="s">
        <v>433</v>
      </c>
      <c r="H406" s="185">
        <v>1</v>
      </c>
      <c r="I406" s="186"/>
      <c r="J406" s="187">
        <f>ROUND(I406*H406,2)</f>
        <v>0</v>
      </c>
      <c r="K406" s="183" t="s">
        <v>127</v>
      </c>
      <c r="L406" s="54"/>
      <c r="M406" s="188" t="s">
        <v>20</v>
      </c>
      <c r="N406" s="189" t="s">
        <v>46</v>
      </c>
      <c r="O406" s="35"/>
      <c r="P406" s="190">
        <f>O406*H406</f>
        <v>0</v>
      </c>
      <c r="Q406" s="190">
        <v>0</v>
      </c>
      <c r="R406" s="190">
        <f>Q406*H406</f>
        <v>0</v>
      </c>
      <c r="S406" s="190">
        <v>0</v>
      </c>
      <c r="T406" s="191">
        <f>S406*H406</f>
        <v>0</v>
      </c>
      <c r="AR406" s="17" t="s">
        <v>434</v>
      </c>
      <c r="AT406" s="17" t="s">
        <v>123</v>
      </c>
      <c r="AU406" s="17" t="s">
        <v>83</v>
      </c>
      <c r="AY406" s="17" t="s">
        <v>121</v>
      </c>
      <c r="BE406" s="192">
        <f>IF(N406="základní",J406,0)</f>
        <v>0</v>
      </c>
      <c r="BF406" s="192">
        <f>IF(N406="snížená",J406,0)</f>
        <v>0</v>
      </c>
      <c r="BG406" s="192">
        <f>IF(N406="zákl. přenesená",J406,0)</f>
        <v>0</v>
      </c>
      <c r="BH406" s="192">
        <f>IF(N406="sníž. přenesená",J406,0)</f>
        <v>0</v>
      </c>
      <c r="BI406" s="192">
        <f>IF(N406="nulová",J406,0)</f>
        <v>0</v>
      </c>
      <c r="BJ406" s="17" t="s">
        <v>22</v>
      </c>
      <c r="BK406" s="192">
        <f>ROUND(I406*H406,2)</f>
        <v>0</v>
      </c>
      <c r="BL406" s="17" t="s">
        <v>434</v>
      </c>
      <c r="BM406" s="17" t="s">
        <v>439</v>
      </c>
    </row>
    <row r="407" spans="2:65" s="1" customFormat="1" ht="22.5" customHeight="1" x14ac:dyDescent="0.3">
      <c r="B407" s="34"/>
      <c r="C407" s="181" t="s">
        <v>440</v>
      </c>
      <c r="D407" s="181" t="s">
        <v>123</v>
      </c>
      <c r="E407" s="182" t="s">
        <v>441</v>
      </c>
      <c r="F407" s="183" t="s">
        <v>442</v>
      </c>
      <c r="G407" s="184" t="s">
        <v>433</v>
      </c>
      <c r="H407" s="185">
        <v>1</v>
      </c>
      <c r="I407" s="186"/>
      <c r="J407" s="187">
        <f>ROUND(I407*H407,2)</f>
        <v>0</v>
      </c>
      <c r="K407" s="183" t="s">
        <v>127</v>
      </c>
      <c r="L407" s="54"/>
      <c r="M407" s="188" t="s">
        <v>20</v>
      </c>
      <c r="N407" s="189" t="s">
        <v>46</v>
      </c>
      <c r="O407" s="35"/>
      <c r="P407" s="190">
        <f>O407*H407</f>
        <v>0</v>
      </c>
      <c r="Q407" s="190">
        <v>0</v>
      </c>
      <c r="R407" s="190">
        <f>Q407*H407</f>
        <v>0</v>
      </c>
      <c r="S407" s="190">
        <v>0</v>
      </c>
      <c r="T407" s="191">
        <f>S407*H407</f>
        <v>0</v>
      </c>
      <c r="AR407" s="17" t="s">
        <v>434</v>
      </c>
      <c r="AT407" s="17" t="s">
        <v>123</v>
      </c>
      <c r="AU407" s="17" t="s">
        <v>83</v>
      </c>
      <c r="AY407" s="17" t="s">
        <v>121</v>
      </c>
      <c r="BE407" s="192">
        <f>IF(N407="základní",J407,0)</f>
        <v>0</v>
      </c>
      <c r="BF407" s="192">
        <f>IF(N407="snížená",J407,0)</f>
        <v>0</v>
      </c>
      <c r="BG407" s="192">
        <f>IF(N407="zákl. přenesená",J407,0)</f>
        <v>0</v>
      </c>
      <c r="BH407" s="192">
        <f>IF(N407="sníž. přenesená",J407,0)</f>
        <v>0</v>
      </c>
      <c r="BI407" s="192">
        <f>IF(N407="nulová",J407,0)</f>
        <v>0</v>
      </c>
      <c r="BJ407" s="17" t="s">
        <v>22</v>
      </c>
      <c r="BK407" s="192">
        <f>ROUND(I407*H407,2)</f>
        <v>0</v>
      </c>
      <c r="BL407" s="17" t="s">
        <v>434</v>
      </c>
      <c r="BM407" s="17" t="s">
        <v>443</v>
      </c>
    </row>
    <row r="408" spans="2:65" s="1" customFormat="1" ht="22.5" customHeight="1" x14ac:dyDescent="0.3">
      <c r="B408" s="34"/>
      <c r="C408" s="181" t="s">
        <v>444</v>
      </c>
      <c r="D408" s="181" t="s">
        <v>123</v>
      </c>
      <c r="E408" s="182" t="s">
        <v>445</v>
      </c>
      <c r="F408" s="183" t="s">
        <v>446</v>
      </c>
      <c r="G408" s="184" t="s">
        <v>433</v>
      </c>
      <c r="H408" s="185">
        <v>1</v>
      </c>
      <c r="I408" s="186"/>
      <c r="J408" s="187">
        <f>ROUND(I408*H408,2)</f>
        <v>0</v>
      </c>
      <c r="K408" s="183" t="s">
        <v>127</v>
      </c>
      <c r="L408" s="54"/>
      <c r="M408" s="188" t="s">
        <v>20</v>
      </c>
      <c r="N408" s="189" t="s">
        <v>46</v>
      </c>
      <c r="O408" s="35"/>
      <c r="P408" s="190">
        <f>O408*H408</f>
        <v>0</v>
      </c>
      <c r="Q408" s="190">
        <v>0</v>
      </c>
      <c r="R408" s="190">
        <f>Q408*H408</f>
        <v>0</v>
      </c>
      <c r="S408" s="190">
        <v>0</v>
      </c>
      <c r="T408" s="191">
        <f>S408*H408</f>
        <v>0</v>
      </c>
      <c r="AR408" s="17" t="s">
        <v>434</v>
      </c>
      <c r="AT408" s="17" t="s">
        <v>123</v>
      </c>
      <c r="AU408" s="17" t="s">
        <v>83</v>
      </c>
      <c r="AY408" s="17" t="s">
        <v>121</v>
      </c>
      <c r="BE408" s="192">
        <f>IF(N408="základní",J408,0)</f>
        <v>0</v>
      </c>
      <c r="BF408" s="192">
        <f>IF(N408="snížená",J408,0)</f>
        <v>0</v>
      </c>
      <c r="BG408" s="192">
        <f>IF(N408="zákl. přenesená",J408,0)</f>
        <v>0</v>
      </c>
      <c r="BH408" s="192">
        <f>IF(N408="sníž. přenesená",J408,0)</f>
        <v>0</v>
      </c>
      <c r="BI408" s="192">
        <f>IF(N408="nulová",J408,0)</f>
        <v>0</v>
      </c>
      <c r="BJ408" s="17" t="s">
        <v>22</v>
      </c>
      <c r="BK408" s="192">
        <f>ROUND(I408*H408,2)</f>
        <v>0</v>
      </c>
      <c r="BL408" s="17" t="s">
        <v>434</v>
      </c>
      <c r="BM408" s="17" t="s">
        <v>447</v>
      </c>
    </row>
    <row r="409" spans="2:65" s="1" customFormat="1" ht="31.5" customHeight="1" x14ac:dyDescent="0.3">
      <c r="B409" s="34"/>
      <c r="C409" s="181" t="s">
        <v>448</v>
      </c>
      <c r="D409" s="181" t="s">
        <v>123</v>
      </c>
      <c r="E409" s="182" t="s">
        <v>449</v>
      </c>
      <c r="F409" s="183" t="s">
        <v>450</v>
      </c>
      <c r="G409" s="184" t="s">
        <v>433</v>
      </c>
      <c r="H409" s="185">
        <v>1</v>
      </c>
      <c r="I409" s="186"/>
      <c r="J409" s="187">
        <f>ROUND(I409*H409,2)</f>
        <v>0</v>
      </c>
      <c r="K409" s="183" t="s">
        <v>127</v>
      </c>
      <c r="L409" s="54"/>
      <c r="M409" s="188" t="s">
        <v>20</v>
      </c>
      <c r="N409" s="189" t="s">
        <v>46</v>
      </c>
      <c r="O409" s="35"/>
      <c r="P409" s="190">
        <f>O409*H409</f>
        <v>0</v>
      </c>
      <c r="Q409" s="190">
        <v>0</v>
      </c>
      <c r="R409" s="190">
        <f>Q409*H409</f>
        <v>0</v>
      </c>
      <c r="S409" s="190">
        <v>0</v>
      </c>
      <c r="T409" s="191">
        <f>S409*H409</f>
        <v>0</v>
      </c>
      <c r="AR409" s="17" t="s">
        <v>434</v>
      </c>
      <c r="AT409" s="17" t="s">
        <v>123</v>
      </c>
      <c r="AU409" s="17" t="s">
        <v>83</v>
      </c>
      <c r="AY409" s="17" t="s">
        <v>121</v>
      </c>
      <c r="BE409" s="192">
        <f>IF(N409="základní",J409,0)</f>
        <v>0</v>
      </c>
      <c r="BF409" s="192">
        <f>IF(N409="snížená",J409,0)</f>
        <v>0</v>
      </c>
      <c r="BG409" s="192">
        <f>IF(N409="zákl. přenesená",J409,0)</f>
        <v>0</v>
      </c>
      <c r="BH409" s="192">
        <f>IF(N409="sníž. přenesená",J409,0)</f>
        <v>0</v>
      </c>
      <c r="BI409" s="192">
        <f>IF(N409="nulová",J409,0)</f>
        <v>0</v>
      </c>
      <c r="BJ409" s="17" t="s">
        <v>22</v>
      </c>
      <c r="BK409" s="192">
        <f>ROUND(I409*H409,2)</f>
        <v>0</v>
      </c>
      <c r="BL409" s="17" t="s">
        <v>434</v>
      </c>
      <c r="BM409" s="17" t="s">
        <v>451</v>
      </c>
    </row>
    <row r="410" spans="2:65" s="10" customFormat="1" ht="29.85" customHeight="1" x14ac:dyDescent="0.3">
      <c r="B410" s="164"/>
      <c r="C410" s="165"/>
      <c r="D410" s="178" t="s">
        <v>74</v>
      </c>
      <c r="E410" s="179" t="s">
        <v>452</v>
      </c>
      <c r="F410" s="179" t="s">
        <v>453</v>
      </c>
      <c r="G410" s="165"/>
      <c r="H410" s="165"/>
      <c r="I410" s="168"/>
      <c r="J410" s="180">
        <f>BK410</f>
        <v>0</v>
      </c>
      <c r="K410" s="165"/>
      <c r="L410" s="170"/>
      <c r="M410" s="171"/>
      <c r="N410" s="172"/>
      <c r="O410" s="172"/>
      <c r="P410" s="173">
        <f>SUM(P411:P413)</f>
        <v>0</v>
      </c>
      <c r="Q410" s="172"/>
      <c r="R410" s="173">
        <f>SUM(R411:R413)</f>
        <v>0</v>
      </c>
      <c r="S410" s="172"/>
      <c r="T410" s="174">
        <f>SUM(T411:T413)</f>
        <v>0</v>
      </c>
      <c r="AR410" s="175" t="s">
        <v>152</v>
      </c>
      <c r="AT410" s="176" t="s">
        <v>74</v>
      </c>
      <c r="AU410" s="176" t="s">
        <v>22</v>
      </c>
      <c r="AY410" s="175" t="s">
        <v>121</v>
      </c>
      <c r="BK410" s="177">
        <f>SUM(BK411:BK413)</f>
        <v>0</v>
      </c>
    </row>
    <row r="411" spans="2:65" s="1" customFormat="1" ht="22.5" customHeight="1" x14ac:dyDescent="0.3">
      <c r="B411" s="34"/>
      <c r="C411" s="181" t="s">
        <v>454</v>
      </c>
      <c r="D411" s="181" t="s">
        <v>123</v>
      </c>
      <c r="E411" s="182" t="s">
        <v>455</v>
      </c>
      <c r="F411" s="183" t="s">
        <v>456</v>
      </c>
      <c r="G411" s="184" t="s">
        <v>433</v>
      </c>
      <c r="H411" s="185">
        <v>1</v>
      </c>
      <c r="I411" s="186"/>
      <c r="J411" s="187">
        <f>ROUND(I411*H411,2)</f>
        <v>0</v>
      </c>
      <c r="K411" s="183" t="s">
        <v>127</v>
      </c>
      <c r="L411" s="54"/>
      <c r="M411" s="188" t="s">
        <v>20</v>
      </c>
      <c r="N411" s="189" t="s">
        <v>46</v>
      </c>
      <c r="O411" s="35"/>
      <c r="P411" s="190">
        <f>O411*H411</f>
        <v>0</v>
      </c>
      <c r="Q411" s="190">
        <v>0</v>
      </c>
      <c r="R411" s="190">
        <f>Q411*H411</f>
        <v>0</v>
      </c>
      <c r="S411" s="190">
        <v>0</v>
      </c>
      <c r="T411" s="191">
        <f>S411*H411</f>
        <v>0</v>
      </c>
      <c r="AR411" s="17" t="s">
        <v>434</v>
      </c>
      <c r="AT411" s="17" t="s">
        <v>123</v>
      </c>
      <c r="AU411" s="17" t="s">
        <v>83</v>
      </c>
      <c r="AY411" s="17" t="s">
        <v>121</v>
      </c>
      <c r="BE411" s="192">
        <f>IF(N411="základní",J411,0)</f>
        <v>0</v>
      </c>
      <c r="BF411" s="192">
        <f>IF(N411="snížená",J411,0)</f>
        <v>0</v>
      </c>
      <c r="BG411" s="192">
        <f>IF(N411="zákl. přenesená",J411,0)</f>
        <v>0</v>
      </c>
      <c r="BH411" s="192">
        <f>IF(N411="sníž. přenesená",J411,0)</f>
        <v>0</v>
      </c>
      <c r="BI411" s="192">
        <f>IF(N411="nulová",J411,0)</f>
        <v>0</v>
      </c>
      <c r="BJ411" s="17" t="s">
        <v>22</v>
      </c>
      <c r="BK411" s="192">
        <f>ROUND(I411*H411,2)</f>
        <v>0</v>
      </c>
      <c r="BL411" s="17" t="s">
        <v>434</v>
      </c>
      <c r="BM411" s="17" t="s">
        <v>457</v>
      </c>
    </row>
    <row r="412" spans="2:65" s="1" customFormat="1" ht="22.5" customHeight="1" x14ac:dyDescent="0.3">
      <c r="B412" s="34"/>
      <c r="C412" s="181" t="s">
        <v>458</v>
      </c>
      <c r="D412" s="181" t="s">
        <v>123</v>
      </c>
      <c r="E412" s="182" t="s">
        <v>459</v>
      </c>
      <c r="F412" s="183" t="s">
        <v>460</v>
      </c>
      <c r="G412" s="184" t="s">
        <v>433</v>
      </c>
      <c r="H412" s="185">
        <v>1</v>
      </c>
      <c r="I412" s="186"/>
      <c r="J412" s="187">
        <f>ROUND(I412*H412,2)</f>
        <v>0</v>
      </c>
      <c r="K412" s="183" t="s">
        <v>127</v>
      </c>
      <c r="L412" s="54"/>
      <c r="M412" s="188" t="s">
        <v>20</v>
      </c>
      <c r="N412" s="189" t="s">
        <v>46</v>
      </c>
      <c r="O412" s="35"/>
      <c r="P412" s="190">
        <f>O412*H412</f>
        <v>0</v>
      </c>
      <c r="Q412" s="190">
        <v>0</v>
      </c>
      <c r="R412" s="190">
        <f>Q412*H412</f>
        <v>0</v>
      </c>
      <c r="S412" s="190">
        <v>0</v>
      </c>
      <c r="T412" s="191">
        <f>S412*H412</f>
        <v>0</v>
      </c>
      <c r="AR412" s="17" t="s">
        <v>434</v>
      </c>
      <c r="AT412" s="17" t="s">
        <v>123</v>
      </c>
      <c r="AU412" s="17" t="s">
        <v>83</v>
      </c>
      <c r="AY412" s="17" t="s">
        <v>121</v>
      </c>
      <c r="BE412" s="192">
        <f>IF(N412="základní",J412,0)</f>
        <v>0</v>
      </c>
      <c r="BF412" s="192">
        <f>IF(N412="snížená",J412,0)</f>
        <v>0</v>
      </c>
      <c r="BG412" s="192">
        <f>IF(N412="zákl. přenesená",J412,0)</f>
        <v>0</v>
      </c>
      <c r="BH412" s="192">
        <f>IF(N412="sníž. přenesená",J412,0)</f>
        <v>0</v>
      </c>
      <c r="BI412" s="192">
        <f>IF(N412="nulová",J412,0)</f>
        <v>0</v>
      </c>
      <c r="BJ412" s="17" t="s">
        <v>22</v>
      </c>
      <c r="BK412" s="192">
        <f>ROUND(I412*H412,2)</f>
        <v>0</v>
      </c>
      <c r="BL412" s="17" t="s">
        <v>434</v>
      </c>
      <c r="BM412" s="17" t="s">
        <v>461</v>
      </c>
    </row>
    <row r="413" spans="2:65" s="1" customFormat="1" ht="22.5" customHeight="1" x14ac:dyDescent="0.3">
      <c r="B413" s="34"/>
      <c r="C413" s="181" t="s">
        <v>462</v>
      </c>
      <c r="D413" s="181" t="s">
        <v>123</v>
      </c>
      <c r="E413" s="182" t="s">
        <v>463</v>
      </c>
      <c r="F413" s="183" t="s">
        <v>464</v>
      </c>
      <c r="G413" s="184" t="s">
        <v>433</v>
      </c>
      <c r="H413" s="185">
        <v>1</v>
      </c>
      <c r="I413" s="186"/>
      <c r="J413" s="187">
        <f>ROUND(I413*H413,2)</f>
        <v>0</v>
      </c>
      <c r="K413" s="183" t="s">
        <v>20</v>
      </c>
      <c r="L413" s="54"/>
      <c r="M413" s="188" t="s">
        <v>20</v>
      </c>
      <c r="N413" s="189" t="s">
        <v>46</v>
      </c>
      <c r="O413" s="35"/>
      <c r="P413" s="190">
        <f>O413*H413</f>
        <v>0</v>
      </c>
      <c r="Q413" s="190">
        <v>0</v>
      </c>
      <c r="R413" s="190">
        <f>Q413*H413</f>
        <v>0</v>
      </c>
      <c r="S413" s="190">
        <v>0</v>
      </c>
      <c r="T413" s="191">
        <f>S413*H413</f>
        <v>0</v>
      </c>
      <c r="AR413" s="17" t="s">
        <v>434</v>
      </c>
      <c r="AT413" s="17" t="s">
        <v>123</v>
      </c>
      <c r="AU413" s="17" t="s">
        <v>83</v>
      </c>
      <c r="AY413" s="17" t="s">
        <v>121</v>
      </c>
      <c r="BE413" s="192">
        <f>IF(N413="základní",J413,0)</f>
        <v>0</v>
      </c>
      <c r="BF413" s="192">
        <f>IF(N413="snížená",J413,0)</f>
        <v>0</v>
      </c>
      <c r="BG413" s="192">
        <f>IF(N413="zákl. přenesená",J413,0)</f>
        <v>0</v>
      </c>
      <c r="BH413" s="192">
        <f>IF(N413="sníž. přenesená",J413,0)</f>
        <v>0</v>
      </c>
      <c r="BI413" s="192">
        <f>IF(N413="nulová",J413,0)</f>
        <v>0</v>
      </c>
      <c r="BJ413" s="17" t="s">
        <v>22</v>
      </c>
      <c r="BK413" s="192">
        <f>ROUND(I413*H413,2)</f>
        <v>0</v>
      </c>
      <c r="BL413" s="17" t="s">
        <v>434</v>
      </c>
      <c r="BM413" s="17" t="s">
        <v>465</v>
      </c>
    </row>
    <row r="414" spans="2:65" s="10" customFormat="1" ht="29.85" customHeight="1" x14ac:dyDescent="0.3">
      <c r="B414" s="164"/>
      <c r="C414" s="165"/>
      <c r="D414" s="178" t="s">
        <v>74</v>
      </c>
      <c r="E414" s="179" t="s">
        <v>466</v>
      </c>
      <c r="F414" s="179" t="s">
        <v>467</v>
      </c>
      <c r="G414" s="165"/>
      <c r="H414" s="165"/>
      <c r="I414" s="168"/>
      <c r="J414" s="180">
        <f>BK414</f>
        <v>0</v>
      </c>
      <c r="K414" s="165"/>
      <c r="L414" s="170"/>
      <c r="M414" s="171"/>
      <c r="N414" s="172"/>
      <c r="O414" s="172"/>
      <c r="P414" s="173">
        <f>P415</f>
        <v>0</v>
      </c>
      <c r="Q414" s="172"/>
      <c r="R414" s="173">
        <f>R415</f>
        <v>0</v>
      </c>
      <c r="S414" s="172"/>
      <c r="T414" s="174">
        <f>T415</f>
        <v>0</v>
      </c>
      <c r="AR414" s="175" t="s">
        <v>152</v>
      </c>
      <c r="AT414" s="176" t="s">
        <v>74</v>
      </c>
      <c r="AU414" s="176" t="s">
        <v>22</v>
      </c>
      <c r="AY414" s="175" t="s">
        <v>121</v>
      </c>
      <c r="BK414" s="177">
        <f>BK415</f>
        <v>0</v>
      </c>
    </row>
    <row r="415" spans="2:65" s="1" customFormat="1" ht="22.5" customHeight="1" x14ac:dyDescent="0.3">
      <c r="B415" s="34"/>
      <c r="C415" s="181" t="s">
        <v>468</v>
      </c>
      <c r="D415" s="181" t="s">
        <v>123</v>
      </c>
      <c r="E415" s="182" t="s">
        <v>469</v>
      </c>
      <c r="F415" s="183" t="s">
        <v>470</v>
      </c>
      <c r="G415" s="184" t="s">
        <v>433</v>
      </c>
      <c r="H415" s="185">
        <v>1</v>
      </c>
      <c r="I415" s="186"/>
      <c r="J415" s="187">
        <f>ROUND(I415*H415,2)</f>
        <v>0</v>
      </c>
      <c r="K415" s="183" t="s">
        <v>127</v>
      </c>
      <c r="L415" s="54"/>
      <c r="M415" s="188" t="s">
        <v>20</v>
      </c>
      <c r="N415" s="243" t="s">
        <v>46</v>
      </c>
      <c r="O415" s="244"/>
      <c r="P415" s="245">
        <f>O415*H415</f>
        <v>0</v>
      </c>
      <c r="Q415" s="245">
        <v>0</v>
      </c>
      <c r="R415" s="245">
        <f>Q415*H415</f>
        <v>0</v>
      </c>
      <c r="S415" s="245">
        <v>0</v>
      </c>
      <c r="T415" s="246">
        <f>S415*H415</f>
        <v>0</v>
      </c>
      <c r="AR415" s="17" t="s">
        <v>434</v>
      </c>
      <c r="AT415" s="17" t="s">
        <v>123</v>
      </c>
      <c r="AU415" s="17" t="s">
        <v>83</v>
      </c>
      <c r="AY415" s="17" t="s">
        <v>121</v>
      </c>
      <c r="BE415" s="192">
        <f>IF(N415="základní",J415,0)</f>
        <v>0</v>
      </c>
      <c r="BF415" s="192">
        <f>IF(N415="snížená",J415,0)</f>
        <v>0</v>
      </c>
      <c r="BG415" s="192">
        <f>IF(N415="zákl. přenesená",J415,0)</f>
        <v>0</v>
      </c>
      <c r="BH415" s="192">
        <f>IF(N415="sníž. přenesená",J415,0)</f>
        <v>0</v>
      </c>
      <c r="BI415" s="192">
        <f>IF(N415="nulová",J415,0)</f>
        <v>0</v>
      </c>
      <c r="BJ415" s="17" t="s">
        <v>22</v>
      </c>
      <c r="BK415" s="192">
        <f>ROUND(I415*H415,2)</f>
        <v>0</v>
      </c>
      <c r="BL415" s="17" t="s">
        <v>434</v>
      </c>
      <c r="BM415" s="17" t="s">
        <v>471</v>
      </c>
    </row>
    <row r="416" spans="2:65" s="1" customFormat="1" ht="6.95" customHeight="1" x14ac:dyDescent="0.3">
      <c r="B416" s="49"/>
      <c r="C416" s="50"/>
      <c r="D416" s="50"/>
      <c r="E416" s="50"/>
      <c r="F416" s="50"/>
      <c r="G416" s="50"/>
      <c r="H416" s="50"/>
      <c r="I416" s="127"/>
      <c r="J416" s="50"/>
      <c r="K416" s="50"/>
      <c r="L416" s="54"/>
    </row>
  </sheetData>
  <sheetProtection algorithmName="SHA-512" hashValue="i2y0orDKaPAnfkDXsb9CkOJUHISTVA3684N7TmEkNldVZfJCiDN59aHjI2zBbpypwAtNCz7Ljb0lC/hBgy4XTw==" saltValue="fuv0qzHMCJQ3Ie6YX+iSTw==" spinCount="100000" sheet="1" objects="1" scenarios="1" formatColumns="0" formatRows="0" sort="0" autoFilter="0"/>
  <autoFilter ref="C84:K84"/>
  <mergeCells count="9"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84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14"/>
  <sheetViews>
    <sheetView showGridLines="0" workbookViewId="0">
      <pane ySplit="1" topLeftCell="A2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3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5"/>
      <c r="B1" s="250"/>
      <c r="C1" s="250"/>
      <c r="D1" s="249" t="s">
        <v>1</v>
      </c>
      <c r="E1" s="250"/>
      <c r="F1" s="251" t="s">
        <v>642</v>
      </c>
      <c r="G1" s="376" t="s">
        <v>643</v>
      </c>
      <c r="H1" s="376"/>
      <c r="I1" s="256"/>
      <c r="J1" s="251" t="s">
        <v>644</v>
      </c>
      <c r="K1" s="249" t="s">
        <v>87</v>
      </c>
      <c r="L1" s="251" t="s">
        <v>645</v>
      </c>
      <c r="M1" s="251"/>
      <c r="N1" s="251"/>
      <c r="O1" s="251"/>
      <c r="P1" s="251"/>
      <c r="Q1" s="251"/>
      <c r="R1" s="251"/>
      <c r="S1" s="251"/>
      <c r="T1" s="251"/>
      <c r="U1" s="247"/>
      <c r="V1" s="247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</row>
    <row r="2" spans="1:70" ht="36.950000000000003" customHeight="1" x14ac:dyDescent="0.3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7" t="s">
        <v>86</v>
      </c>
    </row>
    <row r="3" spans="1:70" ht="6.95" customHeight="1" x14ac:dyDescent="0.3">
      <c r="B3" s="18"/>
      <c r="C3" s="19"/>
      <c r="D3" s="19"/>
      <c r="E3" s="19"/>
      <c r="F3" s="19"/>
      <c r="G3" s="19"/>
      <c r="H3" s="19"/>
      <c r="I3" s="104"/>
      <c r="J3" s="19"/>
      <c r="K3" s="20"/>
      <c r="AT3" s="17" t="s">
        <v>83</v>
      </c>
    </row>
    <row r="4" spans="1:70" ht="36.950000000000003" customHeight="1" x14ac:dyDescent="0.3">
      <c r="B4" s="21"/>
      <c r="C4" s="22"/>
      <c r="D4" s="23" t="s">
        <v>88</v>
      </c>
      <c r="E4" s="22"/>
      <c r="F4" s="22"/>
      <c r="G4" s="22"/>
      <c r="H4" s="22"/>
      <c r="I4" s="105"/>
      <c r="J4" s="22"/>
      <c r="K4" s="24"/>
      <c r="M4" s="25" t="s">
        <v>10</v>
      </c>
      <c r="AT4" s="17" t="s">
        <v>4</v>
      </c>
    </row>
    <row r="5" spans="1:70" ht="6.95" customHeight="1" x14ac:dyDescent="0.3">
      <c r="B5" s="21"/>
      <c r="C5" s="22"/>
      <c r="D5" s="22"/>
      <c r="E5" s="22"/>
      <c r="F5" s="22"/>
      <c r="G5" s="22"/>
      <c r="H5" s="22"/>
      <c r="I5" s="105"/>
      <c r="J5" s="22"/>
      <c r="K5" s="24"/>
    </row>
    <row r="6" spans="1:70" ht="15" x14ac:dyDescent="0.3">
      <c r="B6" s="21"/>
      <c r="C6" s="22"/>
      <c r="D6" s="30" t="s">
        <v>16</v>
      </c>
      <c r="E6" s="22"/>
      <c r="F6" s="22"/>
      <c r="G6" s="22"/>
      <c r="H6" s="22"/>
      <c r="I6" s="105"/>
      <c r="J6" s="22"/>
      <c r="K6" s="24"/>
    </row>
    <row r="7" spans="1:70" ht="22.5" customHeight="1" x14ac:dyDescent="0.3">
      <c r="B7" s="21"/>
      <c r="C7" s="22"/>
      <c r="D7" s="22"/>
      <c r="E7" s="377" t="str">
        <f>'Rekapitulace stavby'!K6</f>
        <v>ORANŽOVÝ PŘECHOD - Bezpečnost a ochrana dětí a mládeže ve městě Veltrusy</v>
      </c>
      <c r="F7" s="368"/>
      <c r="G7" s="368"/>
      <c r="H7" s="368"/>
      <c r="I7" s="105"/>
      <c r="J7" s="22"/>
      <c r="K7" s="24"/>
    </row>
    <row r="8" spans="1:70" s="1" customFormat="1" ht="15" x14ac:dyDescent="0.3">
      <c r="B8" s="34"/>
      <c r="C8" s="35"/>
      <c r="D8" s="30" t="s">
        <v>89</v>
      </c>
      <c r="E8" s="35"/>
      <c r="F8" s="35"/>
      <c r="G8" s="35"/>
      <c r="H8" s="35"/>
      <c r="I8" s="106"/>
      <c r="J8" s="35"/>
      <c r="K8" s="38"/>
    </row>
    <row r="9" spans="1:70" s="1" customFormat="1" ht="36.950000000000003" customHeight="1" x14ac:dyDescent="0.3">
      <c r="B9" s="34"/>
      <c r="C9" s="35"/>
      <c r="D9" s="35"/>
      <c r="E9" s="378" t="s">
        <v>472</v>
      </c>
      <c r="F9" s="352"/>
      <c r="G9" s="352"/>
      <c r="H9" s="352"/>
      <c r="I9" s="106"/>
      <c r="J9" s="35"/>
      <c r="K9" s="38"/>
    </row>
    <row r="10" spans="1:70" s="1" customFormat="1" x14ac:dyDescent="0.3">
      <c r="B10" s="34"/>
      <c r="C10" s="35"/>
      <c r="D10" s="35"/>
      <c r="E10" s="35"/>
      <c r="F10" s="35"/>
      <c r="G10" s="35"/>
      <c r="H10" s="35"/>
      <c r="I10" s="106"/>
      <c r="J10" s="35"/>
      <c r="K10" s="38"/>
    </row>
    <row r="11" spans="1:70" s="1" customFormat="1" ht="14.45" customHeight="1" x14ac:dyDescent="0.3">
      <c r="B11" s="34"/>
      <c r="C11" s="35"/>
      <c r="D11" s="30" t="s">
        <v>19</v>
      </c>
      <c r="E11" s="35"/>
      <c r="F11" s="28" t="s">
        <v>20</v>
      </c>
      <c r="G11" s="35"/>
      <c r="H11" s="35"/>
      <c r="I11" s="107" t="s">
        <v>21</v>
      </c>
      <c r="J11" s="28" t="s">
        <v>20</v>
      </c>
      <c r="K11" s="38"/>
    </row>
    <row r="12" spans="1:70" s="1" customFormat="1" ht="14.45" customHeight="1" x14ac:dyDescent="0.3">
      <c r="B12" s="34"/>
      <c r="C12" s="35"/>
      <c r="D12" s="30" t="s">
        <v>23</v>
      </c>
      <c r="E12" s="35"/>
      <c r="F12" s="28" t="s">
        <v>24</v>
      </c>
      <c r="G12" s="35"/>
      <c r="H12" s="35"/>
      <c r="I12" s="107" t="s">
        <v>25</v>
      </c>
      <c r="J12" s="108" t="str">
        <f>'Rekapitulace stavby'!AN8</f>
        <v>12.8.2016</v>
      </c>
      <c r="K12" s="38"/>
    </row>
    <row r="13" spans="1:70" s="1" customFormat="1" ht="10.9" customHeight="1" x14ac:dyDescent="0.3">
      <c r="B13" s="34"/>
      <c r="C13" s="35"/>
      <c r="D13" s="35"/>
      <c r="E13" s="35"/>
      <c r="F13" s="35"/>
      <c r="G13" s="35"/>
      <c r="H13" s="35"/>
      <c r="I13" s="106"/>
      <c r="J13" s="35"/>
      <c r="K13" s="38"/>
    </row>
    <row r="14" spans="1:70" s="1" customFormat="1" ht="14.45" customHeight="1" x14ac:dyDescent="0.3">
      <c r="B14" s="34"/>
      <c r="C14" s="35"/>
      <c r="D14" s="30" t="s">
        <v>29</v>
      </c>
      <c r="E14" s="35"/>
      <c r="F14" s="35"/>
      <c r="G14" s="35"/>
      <c r="H14" s="35"/>
      <c r="I14" s="107" t="s">
        <v>30</v>
      </c>
      <c r="J14" s="28" t="s">
        <v>31</v>
      </c>
      <c r="K14" s="38"/>
    </row>
    <row r="15" spans="1:70" s="1" customFormat="1" ht="18" customHeight="1" x14ac:dyDescent="0.3">
      <c r="B15" s="34"/>
      <c r="C15" s="35"/>
      <c r="D15" s="35"/>
      <c r="E15" s="28" t="s">
        <v>32</v>
      </c>
      <c r="F15" s="35"/>
      <c r="G15" s="35"/>
      <c r="H15" s="35"/>
      <c r="I15" s="107" t="s">
        <v>33</v>
      </c>
      <c r="J15" s="28" t="s">
        <v>20</v>
      </c>
      <c r="K15" s="38"/>
    </row>
    <row r="16" spans="1:70" s="1" customFormat="1" ht="6.95" customHeight="1" x14ac:dyDescent="0.3">
      <c r="B16" s="34"/>
      <c r="C16" s="35"/>
      <c r="D16" s="35"/>
      <c r="E16" s="35"/>
      <c r="F16" s="35"/>
      <c r="G16" s="35"/>
      <c r="H16" s="35"/>
      <c r="I16" s="106"/>
      <c r="J16" s="35"/>
      <c r="K16" s="38"/>
    </row>
    <row r="17" spans="2:11" s="1" customFormat="1" ht="14.45" customHeight="1" x14ac:dyDescent="0.3">
      <c r="B17" s="34"/>
      <c r="C17" s="35"/>
      <c r="D17" s="30" t="s">
        <v>34</v>
      </c>
      <c r="E17" s="35"/>
      <c r="F17" s="35"/>
      <c r="G17" s="35"/>
      <c r="H17" s="35"/>
      <c r="I17" s="107" t="s">
        <v>30</v>
      </c>
      <c r="J17" s="28" t="str">
        <f>IF('Rekapitulace stavby'!AN13="Vyplň údaj","",IF('Rekapitulace stavby'!AN13="","",'Rekapitulace stavby'!AN13))</f>
        <v/>
      </c>
      <c r="K17" s="38"/>
    </row>
    <row r="18" spans="2:11" s="1" customFormat="1" ht="18" customHeight="1" x14ac:dyDescent="0.3">
      <c r="B18" s="34"/>
      <c r="C18" s="35"/>
      <c r="D18" s="35"/>
      <c r="E18" s="28" t="str">
        <f>IF('Rekapitulace stavby'!E14="Vyplň údaj","",IF('Rekapitulace stavby'!E14="","",'Rekapitulace stavby'!E14))</f>
        <v/>
      </c>
      <c r="F18" s="35"/>
      <c r="G18" s="35"/>
      <c r="H18" s="35"/>
      <c r="I18" s="107" t="s">
        <v>33</v>
      </c>
      <c r="J18" s="28" t="str">
        <f>IF('Rekapitulace stavby'!AN14="Vyplň údaj","",IF('Rekapitulace stavby'!AN14="","",'Rekapitulace stavby'!AN14))</f>
        <v/>
      </c>
      <c r="K18" s="38"/>
    </row>
    <row r="19" spans="2:11" s="1" customFormat="1" ht="6.95" customHeight="1" x14ac:dyDescent="0.3">
      <c r="B19" s="34"/>
      <c r="C19" s="35"/>
      <c r="D19" s="35"/>
      <c r="E19" s="35"/>
      <c r="F19" s="35"/>
      <c r="G19" s="35"/>
      <c r="H19" s="35"/>
      <c r="I19" s="106"/>
      <c r="J19" s="35"/>
      <c r="K19" s="38"/>
    </row>
    <row r="20" spans="2:11" s="1" customFormat="1" ht="14.45" customHeight="1" x14ac:dyDescent="0.3">
      <c r="B20" s="34"/>
      <c r="C20" s="35"/>
      <c r="D20" s="30" t="s">
        <v>36</v>
      </c>
      <c r="E20" s="35"/>
      <c r="F20" s="35"/>
      <c r="G20" s="35"/>
      <c r="H20" s="35"/>
      <c r="I20" s="107" t="s">
        <v>30</v>
      </c>
      <c r="J20" s="28" t="s">
        <v>37</v>
      </c>
      <c r="K20" s="38"/>
    </row>
    <row r="21" spans="2:11" s="1" customFormat="1" ht="18" customHeight="1" x14ac:dyDescent="0.3">
      <c r="B21" s="34"/>
      <c r="C21" s="35"/>
      <c r="D21" s="35"/>
      <c r="E21" s="28" t="s">
        <v>38</v>
      </c>
      <c r="F21" s="35"/>
      <c r="G21" s="35"/>
      <c r="H21" s="35"/>
      <c r="I21" s="107" t="s">
        <v>33</v>
      </c>
      <c r="J21" s="28" t="s">
        <v>20</v>
      </c>
      <c r="K21" s="38"/>
    </row>
    <row r="22" spans="2:11" s="1" customFormat="1" ht="6.95" customHeight="1" x14ac:dyDescent="0.3">
      <c r="B22" s="34"/>
      <c r="C22" s="35"/>
      <c r="D22" s="35"/>
      <c r="E22" s="35"/>
      <c r="F22" s="35"/>
      <c r="G22" s="35"/>
      <c r="H22" s="35"/>
      <c r="I22" s="106"/>
      <c r="J22" s="35"/>
      <c r="K22" s="38"/>
    </row>
    <row r="23" spans="2:11" s="1" customFormat="1" ht="14.45" customHeight="1" x14ac:dyDescent="0.3">
      <c r="B23" s="34"/>
      <c r="C23" s="35"/>
      <c r="D23" s="30" t="s">
        <v>40</v>
      </c>
      <c r="E23" s="35"/>
      <c r="F23" s="35"/>
      <c r="G23" s="35"/>
      <c r="H23" s="35"/>
      <c r="I23" s="106"/>
      <c r="J23" s="35"/>
      <c r="K23" s="38"/>
    </row>
    <row r="24" spans="2:11" s="6" customFormat="1" ht="22.5" customHeight="1" x14ac:dyDescent="0.3">
      <c r="B24" s="109"/>
      <c r="C24" s="110"/>
      <c r="D24" s="110"/>
      <c r="E24" s="371" t="s">
        <v>20</v>
      </c>
      <c r="F24" s="379"/>
      <c r="G24" s="379"/>
      <c r="H24" s="379"/>
      <c r="I24" s="111"/>
      <c r="J24" s="110"/>
      <c r="K24" s="112"/>
    </row>
    <row r="25" spans="2:11" s="1" customFormat="1" ht="6.95" customHeight="1" x14ac:dyDescent="0.3">
      <c r="B25" s="34"/>
      <c r="C25" s="35"/>
      <c r="D25" s="35"/>
      <c r="E25" s="35"/>
      <c r="F25" s="35"/>
      <c r="G25" s="35"/>
      <c r="H25" s="35"/>
      <c r="I25" s="106"/>
      <c r="J25" s="35"/>
      <c r="K25" s="38"/>
    </row>
    <row r="26" spans="2:11" s="1" customFormat="1" ht="6.95" customHeight="1" x14ac:dyDescent="0.3">
      <c r="B26" s="34"/>
      <c r="C26" s="35"/>
      <c r="D26" s="78"/>
      <c r="E26" s="78"/>
      <c r="F26" s="78"/>
      <c r="G26" s="78"/>
      <c r="H26" s="78"/>
      <c r="I26" s="113"/>
      <c r="J26" s="78"/>
      <c r="K26" s="114"/>
    </row>
    <row r="27" spans="2:11" s="1" customFormat="1" ht="25.35" customHeight="1" x14ac:dyDescent="0.3">
      <c r="B27" s="34"/>
      <c r="C27" s="35"/>
      <c r="D27" s="115" t="s">
        <v>41</v>
      </c>
      <c r="E27" s="35"/>
      <c r="F27" s="35"/>
      <c r="G27" s="35"/>
      <c r="H27" s="35"/>
      <c r="I27" s="106"/>
      <c r="J27" s="116">
        <f>ROUND(J86,2)</f>
        <v>0</v>
      </c>
      <c r="K27" s="38"/>
    </row>
    <row r="28" spans="2:11" s="1" customFormat="1" ht="6.95" customHeight="1" x14ac:dyDescent="0.3">
      <c r="B28" s="34"/>
      <c r="C28" s="35"/>
      <c r="D28" s="78"/>
      <c r="E28" s="78"/>
      <c r="F28" s="78"/>
      <c r="G28" s="78"/>
      <c r="H28" s="78"/>
      <c r="I28" s="113"/>
      <c r="J28" s="78"/>
      <c r="K28" s="114"/>
    </row>
    <row r="29" spans="2:11" s="1" customFormat="1" ht="14.45" customHeight="1" x14ac:dyDescent="0.3">
      <c r="B29" s="34"/>
      <c r="C29" s="35"/>
      <c r="D29" s="35"/>
      <c r="E29" s="35"/>
      <c r="F29" s="39" t="s">
        <v>43</v>
      </c>
      <c r="G29" s="35"/>
      <c r="H29" s="35"/>
      <c r="I29" s="117" t="s">
        <v>42</v>
      </c>
      <c r="J29" s="39" t="s">
        <v>44</v>
      </c>
      <c r="K29" s="38"/>
    </row>
    <row r="30" spans="2:11" s="1" customFormat="1" ht="14.45" customHeight="1" x14ac:dyDescent="0.3">
      <c r="B30" s="34"/>
      <c r="C30" s="35"/>
      <c r="D30" s="42" t="s">
        <v>45</v>
      </c>
      <c r="E30" s="42" t="s">
        <v>46</v>
      </c>
      <c r="F30" s="118">
        <f>ROUND(SUM(BE86:BE213), 2)</f>
        <v>0</v>
      </c>
      <c r="G30" s="35"/>
      <c r="H30" s="35"/>
      <c r="I30" s="119">
        <v>0.21</v>
      </c>
      <c r="J30" s="118">
        <f>ROUND(ROUND((SUM(BE86:BE213)), 2)*I30, 2)</f>
        <v>0</v>
      </c>
      <c r="K30" s="38"/>
    </row>
    <row r="31" spans="2:11" s="1" customFormat="1" ht="14.45" customHeight="1" x14ac:dyDescent="0.3">
      <c r="B31" s="34"/>
      <c r="C31" s="35"/>
      <c r="D31" s="35"/>
      <c r="E31" s="42" t="s">
        <v>47</v>
      </c>
      <c r="F31" s="118">
        <f>ROUND(SUM(BF86:BF213), 2)</f>
        <v>0</v>
      </c>
      <c r="G31" s="35"/>
      <c r="H31" s="35"/>
      <c r="I31" s="119">
        <v>0.15</v>
      </c>
      <c r="J31" s="118">
        <f>ROUND(ROUND((SUM(BF86:BF213)), 2)*I31, 2)</f>
        <v>0</v>
      </c>
      <c r="K31" s="38"/>
    </row>
    <row r="32" spans="2:11" s="1" customFormat="1" ht="14.45" hidden="1" customHeight="1" x14ac:dyDescent="0.3">
      <c r="B32" s="34"/>
      <c r="C32" s="35"/>
      <c r="D32" s="35"/>
      <c r="E32" s="42" t="s">
        <v>48</v>
      </c>
      <c r="F32" s="118">
        <f>ROUND(SUM(BG86:BG213), 2)</f>
        <v>0</v>
      </c>
      <c r="G32" s="35"/>
      <c r="H32" s="35"/>
      <c r="I32" s="119">
        <v>0.21</v>
      </c>
      <c r="J32" s="118">
        <v>0</v>
      </c>
      <c r="K32" s="38"/>
    </row>
    <row r="33" spans="2:11" s="1" customFormat="1" ht="14.45" hidden="1" customHeight="1" x14ac:dyDescent="0.3">
      <c r="B33" s="34"/>
      <c r="C33" s="35"/>
      <c r="D33" s="35"/>
      <c r="E33" s="42" t="s">
        <v>49</v>
      </c>
      <c r="F33" s="118">
        <f>ROUND(SUM(BH86:BH213), 2)</f>
        <v>0</v>
      </c>
      <c r="G33" s="35"/>
      <c r="H33" s="35"/>
      <c r="I33" s="119">
        <v>0.15</v>
      </c>
      <c r="J33" s="118">
        <v>0</v>
      </c>
      <c r="K33" s="38"/>
    </row>
    <row r="34" spans="2:11" s="1" customFormat="1" ht="14.45" hidden="1" customHeight="1" x14ac:dyDescent="0.3">
      <c r="B34" s="34"/>
      <c r="C34" s="35"/>
      <c r="D34" s="35"/>
      <c r="E34" s="42" t="s">
        <v>50</v>
      </c>
      <c r="F34" s="118">
        <f>ROUND(SUM(BI86:BI213), 2)</f>
        <v>0</v>
      </c>
      <c r="G34" s="35"/>
      <c r="H34" s="35"/>
      <c r="I34" s="119">
        <v>0</v>
      </c>
      <c r="J34" s="118">
        <v>0</v>
      </c>
      <c r="K34" s="38"/>
    </row>
    <row r="35" spans="2:11" s="1" customFormat="1" ht="6.95" customHeight="1" x14ac:dyDescent="0.3">
      <c r="B35" s="34"/>
      <c r="C35" s="35"/>
      <c r="D35" s="35"/>
      <c r="E35" s="35"/>
      <c r="F35" s="35"/>
      <c r="G35" s="35"/>
      <c r="H35" s="35"/>
      <c r="I35" s="106"/>
      <c r="J35" s="35"/>
      <c r="K35" s="38"/>
    </row>
    <row r="36" spans="2:11" s="1" customFormat="1" ht="25.35" customHeight="1" x14ac:dyDescent="0.3">
      <c r="B36" s="34"/>
      <c r="C36" s="120"/>
      <c r="D36" s="121" t="s">
        <v>51</v>
      </c>
      <c r="E36" s="72"/>
      <c r="F36" s="72"/>
      <c r="G36" s="122" t="s">
        <v>52</v>
      </c>
      <c r="H36" s="123" t="s">
        <v>53</v>
      </c>
      <c r="I36" s="124"/>
      <c r="J36" s="125">
        <f>SUM(J27:J34)</f>
        <v>0</v>
      </c>
      <c r="K36" s="126"/>
    </row>
    <row r="37" spans="2:11" s="1" customFormat="1" ht="14.45" customHeight="1" x14ac:dyDescent="0.3">
      <c r="B37" s="49"/>
      <c r="C37" s="50"/>
      <c r="D37" s="50"/>
      <c r="E37" s="50"/>
      <c r="F37" s="50"/>
      <c r="G37" s="50"/>
      <c r="H37" s="50"/>
      <c r="I37" s="127"/>
      <c r="J37" s="50"/>
      <c r="K37" s="51"/>
    </row>
    <row r="41" spans="2:11" s="1" customFormat="1" ht="6.95" customHeight="1" x14ac:dyDescent="0.3">
      <c r="B41" s="128"/>
      <c r="C41" s="129"/>
      <c r="D41" s="129"/>
      <c r="E41" s="129"/>
      <c r="F41" s="129"/>
      <c r="G41" s="129"/>
      <c r="H41" s="129"/>
      <c r="I41" s="130"/>
      <c r="J41" s="129"/>
      <c r="K41" s="131"/>
    </row>
    <row r="42" spans="2:11" s="1" customFormat="1" ht="36.950000000000003" customHeight="1" x14ac:dyDescent="0.3">
      <c r="B42" s="34"/>
      <c r="C42" s="23" t="s">
        <v>91</v>
      </c>
      <c r="D42" s="35"/>
      <c r="E42" s="35"/>
      <c r="F42" s="35"/>
      <c r="G42" s="35"/>
      <c r="H42" s="35"/>
      <c r="I42" s="106"/>
      <c r="J42" s="35"/>
      <c r="K42" s="38"/>
    </row>
    <row r="43" spans="2:11" s="1" customFormat="1" ht="6.95" customHeight="1" x14ac:dyDescent="0.3">
      <c r="B43" s="34"/>
      <c r="C43" s="35"/>
      <c r="D43" s="35"/>
      <c r="E43" s="35"/>
      <c r="F43" s="35"/>
      <c r="G43" s="35"/>
      <c r="H43" s="35"/>
      <c r="I43" s="106"/>
      <c r="J43" s="35"/>
      <c r="K43" s="38"/>
    </row>
    <row r="44" spans="2:11" s="1" customFormat="1" ht="14.45" customHeight="1" x14ac:dyDescent="0.3">
      <c r="B44" s="34"/>
      <c r="C44" s="30" t="s">
        <v>16</v>
      </c>
      <c r="D44" s="35"/>
      <c r="E44" s="35"/>
      <c r="F44" s="35"/>
      <c r="G44" s="35"/>
      <c r="H44" s="35"/>
      <c r="I44" s="106"/>
      <c r="J44" s="35"/>
      <c r="K44" s="38"/>
    </row>
    <row r="45" spans="2:11" s="1" customFormat="1" ht="22.5" customHeight="1" x14ac:dyDescent="0.3">
      <c r="B45" s="34"/>
      <c r="C45" s="35"/>
      <c r="D45" s="35"/>
      <c r="E45" s="377" t="str">
        <f>E7</f>
        <v>ORANŽOVÝ PŘECHOD - Bezpečnost a ochrana dětí a mládeže ve městě Veltrusy</v>
      </c>
      <c r="F45" s="352"/>
      <c r="G45" s="352"/>
      <c r="H45" s="352"/>
      <c r="I45" s="106"/>
      <c r="J45" s="35"/>
      <c r="K45" s="38"/>
    </row>
    <row r="46" spans="2:11" s="1" customFormat="1" ht="14.45" customHeight="1" x14ac:dyDescent="0.3">
      <c r="B46" s="34"/>
      <c r="C46" s="30" t="s">
        <v>89</v>
      </c>
      <c r="D46" s="35"/>
      <c r="E46" s="35"/>
      <c r="F46" s="35"/>
      <c r="G46" s="35"/>
      <c r="H46" s="35"/>
      <c r="I46" s="106"/>
      <c r="J46" s="35"/>
      <c r="K46" s="38"/>
    </row>
    <row r="47" spans="2:11" s="1" customFormat="1" ht="23.25" customHeight="1" x14ac:dyDescent="0.3">
      <c r="B47" s="34"/>
      <c r="C47" s="35"/>
      <c r="D47" s="35"/>
      <c r="E47" s="378" t="str">
        <f>E9</f>
        <v>02 - SO 02 Úprava veřejného osvětlení (přechod)</v>
      </c>
      <c r="F47" s="352"/>
      <c r="G47" s="352"/>
      <c r="H47" s="352"/>
      <c r="I47" s="106"/>
      <c r="J47" s="35"/>
      <c r="K47" s="38"/>
    </row>
    <row r="48" spans="2:11" s="1" customFormat="1" ht="6.95" customHeight="1" x14ac:dyDescent="0.3">
      <c r="B48" s="34"/>
      <c r="C48" s="35"/>
      <c r="D48" s="35"/>
      <c r="E48" s="35"/>
      <c r="F48" s="35"/>
      <c r="G48" s="35"/>
      <c r="H48" s="35"/>
      <c r="I48" s="106"/>
      <c r="J48" s="35"/>
      <c r="K48" s="38"/>
    </row>
    <row r="49" spans="2:47" s="1" customFormat="1" ht="18" customHeight="1" x14ac:dyDescent="0.3">
      <c r="B49" s="34"/>
      <c r="C49" s="30" t="s">
        <v>23</v>
      </c>
      <c r="D49" s="35"/>
      <c r="E49" s="35"/>
      <c r="F49" s="28" t="str">
        <f>F12</f>
        <v>k.ú. Veltrusy</v>
      </c>
      <c r="G49" s="35"/>
      <c r="H49" s="35"/>
      <c r="I49" s="107" t="s">
        <v>25</v>
      </c>
      <c r="J49" s="108" t="str">
        <f>IF(J12="","",J12)</f>
        <v>12.8.2016</v>
      </c>
      <c r="K49" s="38"/>
    </row>
    <row r="50" spans="2:47" s="1" customFormat="1" ht="6.95" customHeight="1" x14ac:dyDescent="0.3">
      <c r="B50" s="34"/>
      <c r="C50" s="35"/>
      <c r="D50" s="35"/>
      <c r="E50" s="35"/>
      <c r="F50" s="35"/>
      <c r="G50" s="35"/>
      <c r="H50" s="35"/>
      <c r="I50" s="106"/>
      <c r="J50" s="35"/>
      <c r="K50" s="38"/>
    </row>
    <row r="51" spans="2:47" s="1" customFormat="1" ht="15" x14ac:dyDescent="0.3">
      <c r="B51" s="34"/>
      <c r="C51" s="30" t="s">
        <v>29</v>
      </c>
      <c r="D51" s="35"/>
      <c r="E51" s="35"/>
      <c r="F51" s="28" t="str">
        <f>E15</f>
        <v>Město Veltrusy</v>
      </c>
      <c r="G51" s="35"/>
      <c r="H51" s="35"/>
      <c r="I51" s="107" t="s">
        <v>36</v>
      </c>
      <c r="J51" s="28" t="str">
        <f>E21</f>
        <v xml:space="preserve"> Ing.arch. Jiří Hánl </v>
      </c>
      <c r="K51" s="38"/>
    </row>
    <row r="52" spans="2:47" s="1" customFormat="1" ht="14.45" customHeight="1" x14ac:dyDescent="0.3">
      <c r="B52" s="34"/>
      <c r="C52" s="30" t="s">
        <v>34</v>
      </c>
      <c r="D52" s="35"/>
      <c r="E52" s="35"/>
      <c r="F52" s="28" t="str">
        <f>IF(E18="","",E18)</f>
        <v/>
      </c>
      <c r="G52" s="35"/>
      <c r="H52" s="35"/>
      <c r="I52" s="106"/>
      <c r="J52" s="35"/>
      <c r="K52" s="38"/>
    </row>
    <row r="53" spans="2:47" s="1" customFormat="1" ht="10.35" customHeight="1" x14ac:dyDescent="0.3">
      <c r="B53" s="34"/>
      <c r="C53" s="35"/>
      <c r="D53" s="35"/>
      <c r="E53" s="35"/>
      <c r="F53" s="35"/>
      <c r="G53" s="35"/>
      <c r="H53" s="35"/>
      <c r="I53" s="106"/>
      <c r="J53" s="35"/>
      <c r="K53" s="38"/>
    </row>
    <row r="54" spans="2:47" s="1" customFormat="1" ht="29.25" customHeight="1" x14ac:dyDescent="0.3">
      <c r="B54" s="34"/>
      <c r="C54" s="132" t="s">
        <v>92</v>
      </c>
      <c r="D54" s="120"/>
      <c r="E54" s="120"/>
      <c r="F54" s="120"/>
      <c r="G54" s="120"/>
      <c r="H54" s="120"/>
      <c r="I54" s="133"/>
      <c r="J54" s="134" t="s">
        <v>93</v>
      </c>
      <c r="K54" s="135"/>
    </row>
    <row r="55" spans="2:47" s="1" customFormat="1" ht="10.35" customHeight="1" x14ac:dyDescent="0.3">
      <c r="B55" s="34"/>
      <c r="C55" s="35"/>
      <c r="D55" s="35"/>
      <c r="E55" s="35"/>
      <c r="F55" s="35"/>
      <c r="G55" s="35"/>
      <c r="H55" s="35"/>
      <c r="I55" s="106"/>
      <c r="J55" s="35"/>
      <c r="K55" s="38"/>
    </row>
    <row r="56" spans="2:47" s="1" customFormat="1" ht="29.25" customHeight="1" x14ac:dyDescent="0.3">
      <c r="B56" s="34"/>
      <c r="C56" s="136" t="s">
        <v>94</v>
      </c>
      <c r="D56" s="35"/>
      <c r="E56" s="35"/>
      <c r="F56" s="35"/>
      <c r="G56" s="35"/>
      <c r="H56" s="35"/>
      <c r="I56" s="106"/>
      <c r="J56" s="116">
        <f>J86</f>
        <v>0</v>
      </c>
      <c r="K56" s="38"/>
      <c r="AU56" s="17" t="s">
        <v>95</v>
      </c>
    </row>
    <row r="57" spans="2:47" s="7" customFormat="1" ht="24.95" customHeight="1" x14ac:dyDescent="0.3">
      <c r="B57" s="137"/>
      <c r="C57" s="138"/>
      <c r="D57" s="139" t="s">
        <v>96</v>
      </c>
      <c r="E57" s="140"/>
      <c r="F57" s="140"/>
      <c r="G57" s="140"/>
      <c r="H57" s="140"/>
      <c r="I57" s="141"/>
      <c r="J57" s="142">
        <f>J87</f>
        <v>0</v>
      </c>
      <c r="K57" s="143"/>
    </row>
    <row r="58" spans="2:47" s="8" customFormat="1" ht="19.899999999999999" customHeight="1" x14ac:dyDescent="0.3">
      <c r="B58" s="144"/>
      <c r="C58" s="145"/>
      <c r="D58" s="146" t="s">
        <v>99</v>
      </c>
      <c r="E58" s="147"/>
      <c r="F58" s="147"/>
      <c r="G58" s="147"/>
      <c r="H58" s="147"/>
      <c r="I58" s="148"/>
      <c r="J58" s="149">
        <f>J88</f>
        <v>0</v>
      </c>
      <c r="K58" s="150"/>
    </row>
    <row r="59" spans="2:47" s="7" customFormat="1" ht="24.95" customHeight="1" x14ac:dyDescent="0.3">
      <c r="B59" s="137"/>
      <c r="C59" s="138"/>
      <c r="D59" s="139" t="s">
        <v>473</v>
      </c>
      <c r="E59" s="140"/>
      <c r="F59" s="140"/>
      <c r="G59" s="140"/>
      <c r="H59" s="140"/>
      <c r="I59" s="141"/>
      <c r="J59" s="142">
        <f>J93</f>
        <v>0</v>
      </c>
      <c r="K59" s="143"/>
    </row>
    <row r="60" spans="2:47" s="8" customFormat="1" ht="19.899999999999999" customHeight="1" x14ac:dyDescent="0.3">
      <c r="B60" s="144"/>
      <c r="C60" s="145"/>
      <c r="D60" s="146" t="s">
        <v>474</v>
      </c>
      <c r="E60" s="147"/>
      <c r="F60" s="147"/>
      <c r="G60" s="147"/>
      <c r="H60" s="147"/>
      <c r="I60" s="148"/>
      <c r="J60" s="149">
        <f>J94</f>
        <v>0</v>
      </c>
      <c r="K60" s="150"/>
    </row>
    <row r="61" spans="2:47" s="8" customFormat="1" ht="19.899999999999999" customHeight="1" x14ac:dyDescent="0.3">
      <c r="B61" s="144"/>
      <c r="C61" s="145"/>
      <c r="D61" s="146" t="s">
        <v>475</v>
      </c>
      <c r="E61" s="147"/>
      <c r="F61" s="147"/>
      <c r="G61" s="147"/>
      <c r="H61" s="147"/>
      <c r="I61" s="148"/>
      <c r="J61" s="149">
        <f>J103</f>
        <v>0</v>
      </c>
      <c r="K61" s="150"/>
    </row>
    <row r="62" spans="2:47" s="8" customFormat="1" ht="19.899999999999999" customHeight="1" x14ac:dyDescent="0.3">
      <c r="B62" s="144"/>
      <c r="C62" s="145"/>
      <c r="D62" s="146" t="s">
        <v>476</v>
      </c>
      <c r="E62" s="147"/>
      <c r="F62" s="147"/>
      <c r="G62" s="147"/>
      <c r="H62" s="147"/>
      <c r="I62" s="148"/>
      <c r="J62" s="149">
        <f>J126</f>
        <v>0</v>
      </c>
      <c r="K62" s="150"/>
    </row>
    <row r="63" spans="2:47" s="8" customFormat="1" ht="19.899999999999999" customHeight="1" x14ac:dyDescent="0.3">
      <c r="B63" s="144"/>
      <c r="C63" s="145"/>
      <c r="D63" s="146" t="s">
        <v>477</v>
      </c>
      <c r="E63" s="147"/>
      <c r="F63" s="147"/>
      <c r="G63" s="147"/>
      <c r="H63" s="147"/>
      <c r="I63" s="148"/>
      <c r="J63" s="149">
        <f>J129</f>
        <v>0</v>
      </c>
      <c r="K63" s="150"/>
    </row>
    <row r="64" spans="2:47" s="7" customFormat="1" ht="24.95" customHeight="1" x14ac:dyDescent="0.3">
      <c r="B64" s="137"/>
      <c r="C64" s="138"/>
      <c r="D64" s="139" t="s">
        <v>478</v>
      </c>
      <c r="E64" s="140"/>
      <c r="F64" s="140"/>
      <c r="G64" s="140"/>
      <c r="H64" s="140"/>
      <c r="I64" s="141"/>
      <c r="J64" s="142">
        <f>J145</f>
        <v>0</v>
      </c>
      <c r="K64" s="143"/>
    </row>
    <row r="65" spans="2:12" s="8" customFormat="1" ht="19.899999999999999" customHeight="1" x14ac:dyDescent="0.3">
      <c r="B65" s="144"/>
      <c r="C65" s="145"/>
      <c r="D65" s="146" t="s">
        <v>479</v>
      </c>
      <c r="E65" s="147"/>
      <c r="F65" s="147"/>
      <c r="G65" s="147"/>
      <c r="H65" s="147"/>
      <c r="I65" s="148"/>
      <c r="J65" s="149">
        <f>J146</f>
        <v>0</v>
      </c>
      <c r="K65" s="150"/>
    </row>
    <row r="66" spans="2:12" s="8" customFormat="1" ht="19.899999999999999" customHeight="1" x14ac:dyDescent="0.3">
      <c r="B66" s="144"/>
      <c r="C66" s="145"/>
      <c r="D66" s="146" t="s">
        <v>480</v>
      </c>
      <c r="E66" s="147"/>
      <c r="F66" s="147"/>
      <c r="G66" s="147"/>
      <c r="H66" s="147"/>
      <c r="I66" s="148"/>
      <c r="J66" s="149">
        <f>J184</f>
        <v>0</v>
      </c>
      <c r="K66" s="150"/>
    </row>
    <row r="67" spans="2:12" s="1" customFormat="1" ht="21.75" customHeight="1" x14ac:dyDescent="0.3">
      <c r="B67" s="34"/>
      <c r="C67" s="35"/>
      <c r="D67" s="35"/>
      <c r="E67" s="35"/>
      <c r="F67" s="35"/>
      <c r="G67" s="35"/>
      <c r="H67" s="35"/>
      <c r="I67" s="106"/>
      <c r="J67" s="35"/>
      <c r="K67" s="38"/>
    </row>
    <row r="68" spans="2:12" s="1" customFormat="1" ht="6.95" customHeight="1" x14ac:dyDescent="0.3">
      <c r="B68" s="49"/>
      <c r="C68" s="50"/>
      <c r="D68" s="50"/>
      <c r="E68" s="50"/>
      <c r="F68" s="50"/>
      <c r="G68" s="50"/>
      <c r="H68" s="50"/>
      <c r="I68" s="127"/>
      <c r="J68" s="50"/>
      <c r="K68" s="51"/>
    </row>
    <row r="72" spans="2:12" s="1" customFormat="1" ht="6.95" customHeight="1" x14ac:dyDescent="0.3">
      <c r="B72" s="52"/>
      <c r="C72" s="53"/>
      <c r="D72" s="53"/>
      <c r="E72" s="53"/>
      <c r="F72" s="53"/>
      <c r="G72" s="53"/>
      <c r="H72" s="53"/>
      <c r="I72" s="130"/>
      <c r="J72" s="53"/>
      <c r="K72" s="53"/>
      <c r="L72" s="54"/>
    </row>
    <row r="73" spans="2:12" s="1" customFormat="1" ht="36.950000000000003" customHeight="1" x14ac:dyDescent="0.3">
      <c r="B73" s="34"/>
      <c r="C73" s="55" t="s">
        <v>105</v>
      </c>
      <c r="D73" s="56"/>
      <c r="E73" s="56"/>
      <c r="F73" s="56"/>
      <c r="G73" s="56"/>
      <c r="H73" s="56"/>
      <c r="I73" s="151"/>
      <c r="J73" s="56"/>
      <c r="K73" s="56"/>
      <c r="L73" s="54"/>
    </row>
    <row r="74" spans="2:12" s="1" customFormat="1" ht="6.95" customHeight="1" x14ac:dyDescent="0.3">
      <c r="B74" s="34"/>
      <c r="C74" s="56"/>
      <c r="D74" s="56"/>
      <c r="E74" s="56"/>
      <c r="F74" s="56"/>
      <c r="G74" s="56"/>
      <c r="H74" s="56"/>
      <c r="I74" s="151"/>
      <c r="J74" s="56"/>
      <c r="K74" s="56"/>
      <c r="L74" s="54"/>
    </row>
    <row r="75" spans="2:12" s="1" customFormat="1" ht="14.45" customHeight="1" x14ac:dyDescent="0.3">
      <c r="B75" s="34"/>
      <c r="C75" s="58" t="s">
        <v>16</v>
      </c>
      <c r="D75" s="56"/>
      <c r="E75" s="56"/>
      <c r="F75" s="56"/>
      <c r="G75" s="56"/>
      <c r="H75" s="56"/>
      <c r="I75" s="151"/>
      <c r="J75" s="56"/>
      <c r="K75" s="56"/>
      <c r="L75" s="54"/>
    </row>
    <row r="76" spans="2:12" s="1" customFormat="1" ht="22.5" customHeight="1" x14ac:dyDescent="0.3">
      <c r="B76" s="34"/>
      <c r="C76" s="56"/>
      <c r="D76" s="56"/>
      <c r="E76" s="375" t="str">
        <f>E7</f>
        <v>ORANŽOVÝ PŘECHOD - Bezpečnost a ochrana dětí a mládeže ve městě Veltrusy</v>
      </c>
      <c r="F76" s="345"/>
      <c r="G76" s="345"/>
      <c r="H76" s="345"/>
      <c r="I76" s="151"/>
      <c r="J76" s="56"/>
      <c r="K76" s="56"/>
      <c r="L76" s="54"/>
    </row>
    <row r="77" spans="2:12" s="1" customFormat="1" ht="14.45" customHeight="1" x14ac:dyDescent="0.3">
      <c r="B77" s="34"/>
      <c r="C77" s="58" t="s">
        <v>89</v>
      </c>
      <c r="D77" s="56"/>
      <c r="E77" s="56"/>
      <c r="F77" s="56"/>
      <c r="G77" s="56"/>
      <c r="H77" s="56"/>
      <c r="I77" s="151"/>
      <c r="J77" s="56"/>
      <c r="K77" s="56"/>
      <c r="L77" s="54"/>
    </row>
    <row r="78" spans="2:12" s="1" customFormat="1" ht="23.25" customHeight="1" x14ac:dyDescent="0.3">
      <c r="B78" s="34"/>
      <c r="C78" s="56"/>
      <c r="D78" s="56"/>
      <c r="E78" s="342" t="str">
        <f>E9</f>
        <v>02 - SO 02 Úprava veřejného osvětlení (přechod)</v>
      </c>
      <c r="F78" s="345"/>
      <c r="G78" s="345"/>
      <c r="H78" s="345"/>
      <c r="I78" s="151"/>
      <c r="J78" s="56"/>
      <c r="K78" s="56"/>
      <c r="L78" s="54"/>
    </row>
    <row r="79" spans="2:12" s="1" customFormat="1" ht="6.95" customHeight="1" x14ac:dyDescent="0.3">
      <c r="B79" s="34"/>
      <c r="C79" s="56"/>
      <c r="D79" s="56"/>
      <c r="E79" s="56"/>
      <c r="F79" s="56"/>
      <c r="G79" s="56"/>
      <c r="H79" s="56"/>
      <c r="I79" s="151"/>
      <c r="J79" s="56"/>
      <c r="K79" s="56"/>
      <c r="L79" s="54"/>
    </row>
    <row r="80" spans="2:12" s="1" customFormat="1" ht="18" customHeight="1" x14ac:dyDescent="0.3">
      <c r="B80" s="34"/>
      <c r="C80" s="58" t="s">
        <v>23</v>
      </c>
      <c r="D80" s="56"/>
      <c r="E80" s="56"/>
      <c r="F80" s="152" t="str">
        <f>F12</f>
        <v>k.ú. Veltrusy</v>
      </c>
      <c r="G80" s="56"/>
      <c r="H80" s="56"/>
      <c r="I80" s="153" t="s">
        <v>25</v>
      </c>
      <c r="J80" s="66" t="str">
        <f>IF(J12="","",J12)</f>
        <v>12.8.2016</v>
      </c>
      <c r="K80" s="56"/>
      <c r="L80" s="54"/>
    </row>
    <row r="81" spans="2:65" s="1" customFormat="1" ht="6.95" customHeight="1" x14ac:dyDescent="0.3">
      <c r="B81" s="34"/>
      <c r="C81" s="56"/>
      <c r="D81" s="56"/>
      <c r="E81" s="56"/>
      <c r="F81" s="56"/>
      <c r="G81" s="56"/>
      <c r="H81" s="56"/>
      <c r="I81" s="151"/>
      <c r="J81" s="56"/>
      <c r="K81" s="56"/>
      <c r="L81" s="54"/>
    </row>
    <row r="82" spans="2:65" s="1" customFormat="1" ht="15" x14ac:dyDescent="0.3">
      <c r="B82" s="34"/>
      <c r="C82" s="58" t="s">
        <v>29</v>
      </c>
      <c r="D82" s="56"/>
      <c r="E82" s="56"/>
      <c r="F82" s="152" t="str">
        <f>E15</f>
        <v>Město Veltrusy</v>
      </c>
      <c r="G82" s="56"/>
      <c r="H82" s="56"/>
      <c r="I82" s="153" t="s">
        <v>36</v>
      </c>
      <c r="J82" s="152" t="str">
        <f>E21</f>
        <v xml:space="preserve"> Ing.arch. Jiří Hánl </v>
      </c>
      <c r="K82" s="56"/>
      <c r="L82" s="54"/>
    </row>
    <row r="83" spans="2:65" s="1" customFormat="1" ht="14.45" customHeight="1" x14ac:dyDescent="0.3">
      <c r="B83" s="34"/>
      <c r="C83" s="58" t="s">
        <v>34</v>
      </c>
      <c r="D83" s="56"/>
      <c r="E83" s="56"/>
      <c r="F83" s="152" t="str">
        <f>IF(E18="","",E18)</f>
        <v/>
      </c>
      <c r="G83" s="56"/>
      <c r="H83" s="56"/>
      <c r="I83" s="151"/>
      <c r="J83" s="56"/>
      <c r="K83" s="56"/>
      <c r="L83" s="54"/>
    </row>
    <row r="84" spans="2:65" s="1" customFormat="1" ht="10.35" customHeight="1" x14ac:dyDescent="0.3">
      <c r="B84" s="34"/>
      <c r="C84" s="56"/>
      <c r="D84" s="56"/>
      <c r="E84" s="56"/>
      <c r="F84" s="56"/>
      <c r="G84" s="56"/>
      <c r="H84" s="56"/>
      <c r="I84" s="151"/>
      <c r="J84" s="56"/>
      <c r="K84" s="56"/>
      <c r="L84" s="54"/>
    </row>
    <row r="85" spans="2:65" s="9" customFormat="1" ht="29.25" customHeight="1" x14ac:dyDescent="0.3">
      <c r="B85" s="154"/>
      <c r="C85" s="155" t="s">
        <v>106</v>
      </c>
      <c r="D85" s="156" t="s">
        <v>60</v>
      </c>
      <c r="E85" s="156" t="s">
        <v>56</v>
      </c>
      <c r="F85" s="156" t="s">
        <v>107</v>
      </c>
      <c r="G85" s="156" t="s">
        <v>108</v>
      </c>
      <c r="H85" s="156" t="s">
        <v>109</v>
      </c>
      <c r="I85" s="157" t="s">
        <v>110</v>
      </c>
      <c r="J85" s="156" t="s">
        <v>93</v>
      </c>
      <c r="K85" s="158" t="s">
        <v>111</v>
      </c>
      <c r="L85" s="159"/>
      <c r="M85" s="74" t="s">
        <v>112</v>
      </c>
      <c r="N85" s="75" t="s">
        <v>45</v>
      </c>
      <c r="O85" s="75" t="s">
        <v>113</v>
      </c>
      <c r="P85" s="75" t="s">
        <v>114</v>
      </c>
      <c r="Q85" s="75" t="s">
        <v>115</v>
      </c>
      <c r="R85" s="75" t="s">
        <v>116</v>
      </c>
      <c r="S85" s="75" t="s">
        <v>117</v>
      </c>
      <c r="T85" s="76" t="s">
        <v>118</v>
      </c>
    </row>
    <row r="86" spans="2:65" s="1" customFormat="1" ht="29.25" customHeight="1" x14ac:dyDescent="0.35">
      <c r="B86" s="34"/>
      <c r="C86" s="80" t="s">
        <v>94</v>
      </c>
      <c r="D86" s="56"/>
      <c r="E86" s="56"/>
      <c r="F86" s="56"/>
      <c r="G86" s="56"/>
      <c r="H86" s="56"/>
      <c r="I86" s="151"/>
      <c r="J86" s="160">
        <f>BK86</f>
        <v>0</v>
      </c>
      <c r="K86" s="56"/>
      <c r="L86" s="54"/>
      <c r="M86" s="77"/>
      <c r="N86" s="78"/>
      <c r="O86" s="78"/>
      <c r="P86" s="161">
        <f>P87+P93+P145</f>
        <v>0</v>
      </c>
      <c r="Q86" s="78"/>
      <c r="R86" s="161">
        <f>R87+R93+R145</f>
        <v>5.6130670000000009</v>
      </c>
      <c r="S86" s="78"/>
      <c r="T86" s="162">
        <f>T87+T93+T145</f>
        <v>0</v>
      </c>
      <c r="AT86" s="17" t="s">
        <v>74</v>
      </c>
      <c r="AU86" s="17" t="s">
        <v>95</v>
      </c>
      <c r="BK86" s="163">
        <f>BK87+BK93+BK145</f>
        <v>0</v>
      </c>
    </row>
    <row r="87" spans="2:65" s="10" customFormat="1" ht="37.35" customHeight="1" x14ac:dyDescent="0.35">
      <c r="B87" s="164"/>
      <c r="C87" s="165"/>
      <c r="D87" s="166" t="s">
        <v>74</v>
      </c>
      <c r="E87" s="167" t="s">
        <v>119</v>
      </c>
      <c r="F87" s="167" t="s">
        <v>120</v>
      </c>
      <c r="G87" s="165"/>
      <c r="H87" s="165"/>
      <c r="I87" s="168"/>
      <c r="J87" s="169">
        <f>BK87</f>
        <v>0</v>
      </c>
      <c r="K87" s="165"/>
      <c r="L87" s="170"/>
      <c r="M87" s="171"/>
      <c r="N87" s="172"/>
      <c r="O87" s="172"/>
      <c r="P87" s="173">
        <f>P88</f>
        <v>0</v>
      </c>
      <c r="Q87" s="172"/>
      <c r="R87" s="173">
        <f>R88</f>
        <v>1.0280000000000001E-2</v>
      </c>
      <c r="S87" s="172"/>
      <c r="T87" s="174">
        <f>T88</f>
        <v>0</v>
      </c>
      <c r="AR87" s="175" t="s">
        <v>22</v>
      </c>
      <c r="AT87" s="176" t="s">
        <v>74</v>
      </c>
      <c r="AU87" s="176" t="s">
        <v>75</v>
      </c>
      <c r="AY87" s="175" t="s">
        <v>121</v>
      </c>
      <c r="BK87" s="177">
        <f>BK88</f>
        <v>0</v>
      </c>
    </row>
    <row r="88" spans="2:65" s="10" customFormat="1" ht="19.899999999999999" customHeight="1" x14ac:dyDescent="0.3">
      <c r="B88" s="164"/>
      <c r="C88" s="165"/>
      <c r="D88" s="178" t="s">
        <v>74</v>
      </c>
      <c r="E88" s="179" t="s">
        <v>180</v>
      </c>
      <c r="F88" s="179" t="s">
        <v>355</v>
      </c>
      <c r="G88" s="165"/>
      <c r="H88" s="165"/>
      <c r="I88" s="168"/>
      <c r="J88" s="180">
        <f>BK88</f>
        <v>0</v>
      </c>
      <c r="K88" s="165"/>
      <c r="L88" s="170"/>
      <c r="M88" s="171"/>
      <c r="N88" s="172"/>
      <c r="O88" s="172"/>
      <c r="P88" s="173">
        <f>SUM(P89:P92)</f>
        <v>0</v>
      </c>
      <c r="Q88" s="172"/>
      <c r="R88" s="173">
        <f>SUM(R89:R92)</f>
        <v>1.0280000000000001E-2</v>
      </c>
      <c r="S88" s="172"/>
      <c r="T88" s="174">
        <f>SUM(T89:T92)</f>
        <v>0</v>
      </c>
      <c r="AR88" s="175" t="s">
        <v>22</v>
      </c>
      <c r="AT88" s="176" t="s">
        <v>74</v>
      </c>
      <c r="AU88" s="176" t="s">
        <v>22</v>
      </c>
      <c r="AY88" s="175" t="s">
        <v>121</v>
      </c>
      <c r="BK88" s="177">
        <f>SUM(BK89:BK92)</f>
        <v>0</v>
      </c>
    </row>
    <row r="89" spans="2:65" s="1" customFormat="1" ht="31.5" customHeight="1" x14ac:dyDescent="0.3">
      <c r="B89" s="34"/>
      <c r="C89" s="181" t="s">
        <v>22</v>
      </c>
      <c r="D89" s="181" t="s">
        <v>123</v>
      </c>
      <c r="E89" s="182" t="s">
        <v>481</v>
      </c>
      <c r="F89" s="183" t="s">
        <v>482</v>
      </c>
      <c r="G89" s="184" t="s">
        <v>324</v>
      </c>
      <c r="H89" s="185">
        <v>2</v>
      </c>
      <c r="I89" s="186"/>
      <c r="J89" s="187">
        <f>ROUND(I89*H89,2)</f>
        <v>0</v>
      </c>
      <c r="K89" s="183" t="s">
        <v>127</v>
      </c>
      <c r="L89" s="54"/>
      <c r="M89" s="188" t="s">
        <v>20</v>
      </c>
      <c r="N89" s="189" t="s">
        <v>46</v>
      </c>
      <c r="O89" s="35"/>
      <c r="P89" s="190">
        <f>O89*H89</f>
        <v>0</v>
      </c>
      <c r="Q89" s="190">
        <v>1.0499999999999999E-3</v>
      </c>
      <c r="R89" s="190">
        <f>Q89*H89</f>
        <v>2.0999999999999999E-3</v>
      </c>
      <c r="S89" s="190">
        <v>0</v>
      </c>
      <c r="T89" s="191">
        <f>S89*H89</f>
        <v>0</v>
      </c>
      <c r="AR89" s="17" t="s">
        <v>128</v>
      </c>
      <c r="AT89" s="17" t="s">
        <v>123</v>
      </c>
      <c r="AU89" s="17" t="s">
        <v>83</v>
      </c>
      <c r="AY89" s="17" t="s">
        <v>121</v>
      </c>
      <c r="BE89" s="192">
        <f>IF(N89="základní",J89,0)</f>
        <v>0</v>
      </c>
      <c r="BF89" s="192">
        <f>IF(N89="snížená",J89,0)</f>
        <v>0</v>
      </c>
      <c r="BG89" s="192">
        <f>IF(N89="zákl. přenesená",J89,0)</f>
        <v>0</v>
      </c>
      <c r="BH89" s="192">
        <f>IF(N89="sníž. přenesená",J89,0)</f>
        <v>0</v>
      </c>
      <c r="BI89" s="192">
        <f>IF(N89="nulová",J89,0)</f>
        <v>0</v>
      </c>
      <c r="BJ89" s="17" t="s">
        <v>22</v>
      </c>
      <c r="BK89" s="192">
        <f>ROUND(I89*H89,2)</f>
        <v>0</v>
      </c>
      <c r="BL89" s="17" t="s">
        <v>128</v>
      </c>
      <c r="BM89" s="17" t="s">
        <v>483</v>
      </c>
    </row>
    <row r="90" spans="2:65" s="1" customFormat="1" ht="22.5" customHeight="1" x14ac:dyDescent="0.3">
      <c r="B90" s="34"/>
      <c r="C90" s="233" t="s">
        <v>83</v>
      </c>
      <c r="D90" s="233" t="s">
        <v>218</v>
      </c>
      <c r="E90" s="234" t="s">
        <v>484</v>
      </c>
      <c r="F90" s="235" t="s">
        <v>485</v>
      </c>
      <c r="G90" s="236" t="s">
        <v>159</v>
      </c>
      <c r="H90" s="237">
        <v>2</v>
      </c>
      <c r="I90" s="238"/>
      <c r="J90" s="239">
        <f>ROUND(I90*H90,2)</f>
        <v>0</v>
      </c>
      <c r="K90" s="235" t="s">
        <v>127</v>
      </c>
      <c r="L90" s="240"/>
      <c r="M90" s="241" t="s">
        <v>20</v>
      </c>
      <c r="N90" s="242" t="s">
        <v>46</v>
      </c>
      <c r="O90" s="35"/>
      <c r="P90" s="190">
        <f>O90*H90</f>
        <v>0</v>
      </c>
      <c r="Q90" s="190">
        <v>8.0000000000000007E-5</v>
      </c>
      <c r="R90" s="190">
        <f>Q90*H90</f>
        <v>1.6000000000000001E-4</v>
      </c>
      <c r="S90" s="190">
        <v>0</v>
      </c>
      <c r="T90" s="191">
        <f>S90*H90</f>
        <v>0</v>
      </c>
      <c r="AR90" s="17" t="s">
        <v>176</v>
      </c>
      <c r="AT90" s="17" t="s">
        <v>218</v>
      </c>
      <c r="AU90" s="17" t="s">
        <v>83</v>
      </c>
      <c r="AY90" s="17" t="s">
        <v>121</v>
      </c>
      <c r="BE90" s="192">
        <f>IF(N90="základní",J90,0)</f>
        <v>0</v>
      </c>
      <c r="BF90" s="192">
        <f>IF(N90="snížená",J90,0)</f>
        <v>0</v>
      </c>
      <c r="BG90" s="192">
        <f>IF(N90="zákl. přenesená",J90,0)</f>
        <v>0</v>
      </c>
      <c r="BH90" s="192">
        <f>IF(N90="sníž. přenesená",J90,0)</f>
        <v>0</v>
      </c>
      <c r="BI90" s="192">
        <f>IF(N90="nulová",J90,0)</f>
        <v>0</v>
      </c>
      <c r="BJ90" s="17" t="s">
        <v>22</v>
      </c>
      <c r="BK90" s="192">
        <f>ROUND(I90*H90,2)</f>
        <v>0</v>
      </c>
      <c r="BL90" s="17" t="s">
        <v>128</v>
      </c>
      <c r="BM90" s="17" t="s">
        <v>486</v>
      </c>
    </row>
    <row r="91" spans="2:65" s="1" customFormat="1" ht="22.5" customHeight="1" x14ac:dyDescent="0.3">
      <c r="B91" s="34"/>
      <c r="C91" s="233" t="s">
        <v>133</v>
      </c>
      <c r="D91" s="233" t="s">
        <v>218</v>
      </c>
      <c r="E91" s="234" t="s">
        <v>487</v>
      </c>
      <c r="F91" s="235" t="s">
        <v>488</v>
      </c>
      <c r="G91" s="236" t="s">
        <v>489</v>
      </c>
      <c r="H91" s="237">
        <v>0.04</v>
      </c>
      <c r="I91" s="238"/>
      <c r="J91" s="239">
        <f>ROUND(I91*H91,2)</f>
        <v>0</v>
      </c>
      <c r="K91" s="235" t="s">
        <v>127</v>
      </c>
      <c r="L91" s="240"/>
      <c r="M91" s="241" t="s">
        <v>20</v>
      </c>
      <c r="N91" s="242" t="s">
        <v>46</v>
      </c>
      <c r="O91" s="35"/>
      <c r="P91" s="190">
        <f>O91*H91</f>
        <v>0</v>
      </c>
      <c r="Q91" s="190">
        <v>5.0000000000000001E-4</v>
      </c>
      <c r="R91" s="190">
        <f>Q91*H91</f>
        <v>2.0000000000000002E-5</v>
      </c>
      <c r="S91" s="190">
        <v>0</v>
      </c>
      <c r="T91" s="191">
        <f>S91*H91</f>
        <v>0</v>
      </c>
      <c r="AR91" s="17" t="s">
        <v>176</v>
      </c>
      <c r="AT91" s="17" t="s">
        <v>218</v>
      </c>
      <c r="AU91" s="17" t="s">
        <v>83</v>
      </c>
      <c r="AY91" s="17" t="s">
        <v>121</v>
      </c>
      <c r="BE91" s="192">
        <f>IF(N91="základní",J91,0)</f>
        <v>0</v>
      </c>
      <c r="BF91" s="192">
        <f>IF(N91="snížená",J91,0)</f>
        <v>0</v>
      </c>
      <c r="BG91" s="192">
        <f>IF(N91="zákl. přenesená",J91,0)</f>
        <v>0</v>
      </c>
      <c r="BH91" s="192">
        <f>IF(N91="sníž. přenesená",J91,0)</f>
        <v>0</v>
      </c>
      <c r="BI91" s="192">
        <f>IF(N91="nulová",J91,0)</f>
        <v>0</v>
      </c>
      <c r="BJ91" s="17" t="s">
        <v>22</v>
      </c>
      <c r="BK91" s="192">
        <f>ROUND(I91*H91,2)</f>
        <v>0</v>
      </c>
      <c r="BL91" s="17" t="s">
        <v>128</v>
      </c>
      <c r="BM91" s="17" t="s">
        <v>490</v>
      </c>
    </row>
    <row r="92" spans="2:65" s="1" customFormat="1" ht="22.5" customHeight="1" x14ac:dyDescent="0.3">
      <c r="B92" s="34"/>
      <c r="C92" s="233" t="s">
        <v>128</v>
      </c>
      <c r="D92" s="233" t="s">
        <v>218</v>
      </c>
      <c r="E92" s="234" t="s">
        <v>491</v>
      </c>
      <c r="F92" s="235" t="s">
        <v>492</v>
      </c>
      <c r="G92" s="236" t="s">
        <v>324</v>
      </c>
      <c r="H92" s="237">
        <v>2</v>
      </c>
      <c r="I92" s="238"/>
      <c r="J92" s="239">
        <f>ROUND(I92*H92,2)</f>
        <v>0</v>
      </c>
      <c r="K92" s="235" t="s">
        <v>20</v>
      </c>
      <c r="L92" s="240"/>
      <c r="M92" s="241" t="s">
        <v>20</v>
      </c>
      <c r="N92" s="242" t="s">
        <v>46</v>
      </c>
      <c r="O92" s="35"/>
      <c r="P92" s="190">
        <f>O92*H92</f>
        <v>0</v>
      </c>
      <c r="Q92" s="190">
        <v>4.0000000000000001E-3</v>
      </c>
      <c r="R92" s="190">
        <f>Q92*H92</f>
        <v>8.0000000000000002E-3</v>
      </c>
      <c r="S92" s="190">
        <v>0</v>
      </c>
      <c r="T92" s="191">
        <f>S92*H92</f>
        <v>0</v>
      </c>
      <c r="AR92" s="17" t="s">
        <v>176</v>
      </c>
      <c r="AT92" s="17" t="s">
        <v>218</v>
      </c>
      <c r="AU92" s="17" t="s">
        <v>83</v>
      </c>
      <c r="AY92" s="17" t="s">
        <v>121</v>
      </c>
      <c r="BE92" s="192">
        <f>IF(N92="základní",J92,0)</f>
        <v>0</v>
      </c>
      <c r="BF92" s="192">
        <f>IF(N92="snížená",J92,0)</f>
        <v>0</v>
      </c>
      <c r="BG92" s="192">
        <f>IF(N92="zákl. přenesená",J92,0)</f>
        <v>0</v>
      </c>
      <c r="BH92" s="192">
        <f>IF(N92="sníž. přenesená",J92,0)</f>
        <v>0</v>
      </c>
      <c r="BI92" s="192">
        <f>IF(N92="nulová",J92,0)</f>
        <v>0</v>
      </c>
      <c r="BJ92" s="17" t="s">
        <v>22</v>
      </c>
      <c r="BK92" s="192">
        <f>ROUND(I92*H92,2)</f>
        <v>0</v>
      </c>
      <c r="BL92" s="17" t="s">
        <v>128</v>
      </c>
      <c r="BM92" s="17" t="s">
        <v>493</v>
      </c>
    </row>
    <row r="93" spans="2:65" s="10" customFormat="1" ht="37.35" customHeight="1" x14ac:dyDescent="0.35">
      <c r="B93" s="164"/>
      <c r="C93" s="165"/>
      <c r="D93" s="166" t="s">
        <v>74</v>
      </c>
      <c r="E93" s="167" t="s">
        <v>494</v>
      </c>
      <c r="F93" s="167" t="s">
        <v>495</v>
      </c>
      <c r="G93" s="165"/>
      <c r="H93" s="165"/>
      <c r="I93" s="168"/>
      <c r="J93" s="169">
        <f>BK93</f>
        <v>0</v>
      </c>
      <c r="K93" s="165"/>
      <c r="L93" s="170"/>
      <c r="M93" s="171"/>
      <c r="N93" s="172"/>
      <c r="O93" s="172"/>
      <c r="P93" s="173">
        <f>P94+P103+P126+P129</f>
        <v>0</v>
      </c>
      <c r="Q93" s="172"/>
      <c r="R93" s="173">
        <f>R94+R103+R126+R129</f>
        <v>0.61392000000000013</v>
      </c>
      <c r="S93" s="172"/>
      <c r="T93" s="174">
        <f>T94+T103+T126+T129</f>
        <v>0</v>
      </c>
      <c r="AR93" s="175" t="s">
        <v>83</v>
      </c>
      <c r="AT93" s="176" t="s">
        <v>74</v>
      </c>
      <c r="AU93" s="176" t="s">
        <v>75</v>
      </c>
      <c r="AY93" s="175" t="s">
        <v>121</v>
      </c>
      <c r="BK93" s="177">
        <f>BK94+BK103+BK126+BK129</f>
        <v>0</v>
      </c>
    </row>
    <row r="94" spans="2:65" s="10" customFormat="1" ht="19.899999999999999" customHeight="1" x14ac:dyDescent="0.3">
      <c r="B94" s="164"/>
      <c r="C94" s="165"/>
      <c r="D94" s="178" t="s">
        <v>74</v>
      </c>
      <c r="E94" s="179" t="s">
        <v>496</v>
      </c>
      <c r="F94" s="179" t="s">
        <v>497</v>
      </c>
      <c r="G94" s="165"/>
      <c r="H94" s="165"/>
      <c r="I94" s="168"/>
      <c r="J94" s="180">
        <f>BK94</f>
        <v>0</v>
      </c>
      <c r="K94" s="165"/>
      <c r="L94" s="170"/>
      <c r="M94" s="171"/>
      <c r="N94" s="172"/>
      <c r="O94" s="172"/>
      <c r="P94" s="173">
        <f>SUM(P95:P102)</f>
        <v>0</v>
      </c>
      <c r="Q94" s="172"/>
      <c r="R94" s="173">
        <f>SUM(R95:R102)</f>
        <v>0</v>
      </c>
      <c r="S94" s="172"/>
      <c r="T94" s="174">
        <f>SUM(T95:T102)</f>
        <v>0</v>
      </c>
      <c r="AR94" s="175" t="s">
        <v>83</v>
      </c>
      <c r="AT94" s="176" t="s">
        <v>74</v>
      </c>
      <c r="AU94" s="176" t="s">
        <v>22</v>
      </c>
      <c r="AY94" s="175" t="s">
        <v>121</v>
      </c>
      <c r="BK94" s="177">
        <f>SUM(BK95:BK102)</f>
        <v>0</v>
      </c>
    </row>
    <row r="95" spans="2:65" s="1" customFormat="1" ht="22.5" customHeight="1" x14ac:dyDescent="0.3">
      <c r="B95" s="34"/>
      <c r="C95" s="181" t="s">
        <v>152</v>
      </c>
      <c r="D95" s="181" t="s">
        <v>123</v>
      </c>
      <c r="E95" s="182" t="s">
        <v>498</v>
      </c>
      <c r="F95" s="183" t="s">
        <v>499</v>
      </c>
      <c r="G95" s="184" t="s">
        <v>324</v>
      </c>
      <c r="H95" s="185">
        <v>2</v>
      </c>
      <c r="I95" s="186"/>
      <c r="J95" s="187">
        <f>ROUND(I95*H95,2)</f>
        <v>0</v>
      </c>
      <c r="K95" s="183" t="s">
        <v>20</v>
      </c>
      <c r="L95" s="54"/>
      <c r="M95" s="188" t="s">
        <v>20</v>
      </c>
      <c r="N95" s="189" t="s">
        <v>46</v>
      </c>
      <c r="O95" s="35"/>
      <c r="P95" s="190">
        <f>O95*H95</f>
        <v>0</v>
      </c>
      <c r="Q95" s="190">
        <v>0</v>
      </c>
      <c r="R95" s="190">
        <f>Q95*H95</f>
        <v>0</v>
      </c>
      <c r="S95" s="190">
        <v>0</v>
      </c>
      <c r="T95" s="191">
        <f>S95*H95</f>
        <v>0</v>
      </c>
      <c r="AR95" s="17" t="s">
        <v>212</v>
      </c>
      <c r="AT95" s="17" t="s">
        <v>123</v>
      </c>
      <c r="AU95" s="17" t="s">
        <v>83</v>
      </c>
      <c r="AY95" s="17" t="s">
        <v>121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17" t="s">
        <v>22</v>
      </c>
      <c r="BK95" s="192">
        <f>ROUND(I95*H95,2)</f>
        <v>0</v>
      </c>
      <c r="BL95" s="17" t="s">
        <v>212</v>
      </c>
      <c r="BM95" s="17" t="s">
        <v>500</v>
      </c>
    </row>
    <row r="96" spans="2:65" s="11" customFormat="1" x14ac:dyDescent="0.3">
      <c r="B96" s="193"/>
      <c r="C96" s="194"/>
      <c r="D96" s="195" t="s">
        <v>130</v>
      </c>
      <c r="E96" s="196" t="s">
        <v>20</v>
      </c>
      <c r="F96" s="197" t="s">
        <v>360</v>
      </c>
      <c r="G96" s="194"/>
      <c r="H96" s="198">
        <v>2</v>
      </c>
      <c r="I96" s="199"/>
      <c r="J96" s="194"/>
      <c r="K96" s="194"/>
      <c r="L96" s="200"/>
      <c r="M96" s="201"/>
      <c r="N96" s="202"/>
      <c r="O96" s="202"/>
      <c r="P96" s="202"/>
      <c r="Q96" s="202"/>
      <c r="R96" s="202"/>
      <c r="S96" s="202"/>
      <c r="T96" s="203"/>
      <c r="AT96" s="204" t="s">
        <v>130</v>
      </c>
      <c r="AU96" s="204" t="s">
        <v>83</v>
      </c>
      <c r="AV96" s="11" t="s">
        <v>83</v>
      </c>
      <c r="AW96" s="11" t="s">
        <v>39</v>
      </c>
      <c r="AX96" s="11" t="s">
        <v>75</v>
      </c>
      <c r="AY96" s="204" t="s">
        <v>121</v>
      </c>
    </row>
    <row r="97" spans="2:65" s="12" customFormat="1" x14ac:dyDescent="0.3">
      <c r="B97" s="205"/>
      <c r="C97" s="206"/>
      <c r="D97" s="195" t="s">
        <v>130</v>
      </c>
      <c r="E97" s="207" t="s">
        <v>20</v>
      </c>
      <c r="F97" s="208" t="s">
        <v>501</v>
      </c>
      <c r="G97" s="206"/>
      <c r="H97" s="209">
        <v>2</v>
      </c>
      <c r="I97" s="210"/>
      <c r="J97" s="206"/>
      <c r="K97" s="206"/>
      <c r="L97" s="211"/>
      <c r="M97" s="212"/>
      <c r="N97" s="213"/>
      <c r="O97" s="213"/>
      <c r="P97" s="213"/>
      <c r="Q97" s="213"/>
      <c r="R97" s="213"/>
      <c r="S97" s="213"/>
      <c r="T97" s="214"/>
      <c r="AT97" s="215" t="s">
        <v>130</v>
      </c>
      <c r="AU97" s="215" t="s">
        <v>83</v>
      </c>
      <c r="AV97" s="12" t="s">
        <v>133</v>
      </c>
      <c r="AW97" s="12" t="s">
        <v>39</v>
      </c>
      <c r="AX97" s="12" t="s">
        <v>75</v>
      </c>
      <c r="AY97" s="215" t="s">
        <v>121</v>
      </c>
    </row>
    <row r="98" spans="2:65" s="13" customFormat="1" x14ac:dyDescent="0.3">
      <c r="B98" s="216"/>
      <c r="C98" s="217"/>
      <c r="D98" s="218" t="s">
        <v>130</v>
      </c>
      <c r="E98" s="219" t="s">
        <v>20</v>
      </c>
      <c r="F98" s="220" t="s">
        <v>134</v>
      </c>
      <c r="G98" s="217"/>
      <c r="H98" s="221">
        <v>2</v>
      </c>
      <c r="I98" s="222"/>
      <c r="J98" s="217"/>
      <c r="K98" s="217"/>
      <c r="L98" s="223"/>
      <c r="M98" s="224"/>
      <c r="N98" s="225"/>
      <c r="O98" s="225"/>
      <c r="P98" s="225"/>
      <c r="Q98" s="225"/>
      <c r="R98" s="225"/>
      <c r="S98" s="225"/>
      <c r="T98" s="226"/>
      <c r="AT98" s="227" t="s">
        <v>130</v>
      </c>
      <c r="AU98" s="227" t="s">
        <v>83</v>
      </c>
      <c r="AV98" s="13" t="s">
        <v>128</v>
      </c>
      <c r="AW98" s="13" t="s">
        <v>39</v>
      </c>
      <c r="AX98" s="13" t="s">
        <v>22</v>
      </c>
      <c r="AY98" s="227" t="s">
        <v>121</v>
      </c>
    </row>
    <row r="99" spans="2:65" s="1" customFormat="1" ht="22.5" customHeight="1" x14ac:dyDescent="0.3">
      <c r="B99" s="34"/>
      <c r="C99" s="233" t="s">
        <v>156</v>
      </c>
      <c r="D99" s="233" t="s">
        <v>218</v>
      </c>
      <c r="E99" s="234" t="s">
        <v>502</v>
      </c>
      <c r="F99" s="235" t="s">
        <v>503</v>
      </c>
      <c r="G99" s="236" t="s">
        <v>324</v>
      </c>
      <c r="H99" s="237">
        <v>2</v>
      </c>
      <c r="I99" s="238"/>
      <c r="J99" s="239">
        <f>ROUND(I99*H99,2)</f>
        <v>0</v>
      </c>
      <c r="K99" s="235" t="s">
        <v>20</v>
      </c>
      <c r="L99" s="240"/>
      <c r="M99" s="241" t="s">
        <v>20</v>
      </c>
      <c r="N99" s="242" t="s">
        <v>46</v>
      </c>
      <c r="O99" s="35"/>
      <c r="P99" s="190">
        <f>O99*H99</f>
        <v>0</v>
      </c>
      <c r="Q99" s="190">
        <v>0</v>
      </c>
      <c r="R99" s="190">
        <f>Q99*H99</f>
        <v>0</v>
      </c>
      <c r="S99" s="190">
        <v>0</v>
      </c>
      <c r="T99" s="191">
        <f>S99*H99</f>
        <v>0</v>
      </c>
      <c r="AR99" s="17" t="s">
        <v>284</v>
      </c>
      <c r="AT99" s="17" t="s">
        <v>218</v>
      </c>
      <c r="AU99" s="17" t="s">
        <v>83</v>
      </c>
      <c r="AY99" s="17" t="s">
        <v>121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7" t="s">
        <v>22</v>
      </c>
      <c r="BK99" s="192">
        <f>ROUND(I99*H99,2)</f>
        <v>0</v>
      </c>
      <c r="BL99" s="17" t="s">
        <v>212</v>
      </c>
      <c r="BM99" s="17" t="s">
        <v>504</v>
      </c>
    </row>
    <row r="100" spans="2:65" s="11" customFormat="1" x14ac:dyDescent="0.3">
      <c r="B100" s="193"/>
      <c r="C100" s="194"/>
      <c r="D100" s="195" t="s">
        <v>130</v>
      </c>
      <c r="E100" s="196" t="s">
        <v>20</v>
      </c>
      <c r="F100" s="197" t="s">
        <v>360</v>
      </c>
      <c r="G100" s="194"/>
      <c r="H100" s="198">
        <v>2</v>
      </c>
      <c r="I100" s="199"/>
      <c r="J100" s="194"/>
      <c r="K100" s="194"/>
      <c r="L100" s="200"/>
      <c r="M100" s="201"/>
      <c r="N100" s="202"/>
      <c r="O100" s="202"/>
      <c r="P100" s="202"/>
      <c r="Q100" s="202"/>
      <c r="R100" s="202"/>
      <c r="S100" s="202"/>
      <c r="T100" s="203"/>
      <c r="AT100" s="204" t="s">
        <v>130</v>
      </c>
      <c r="AU100" s="204" t="s">
        <v>83</v>
      </c>
      <c r="AV100" s="11" t="s">
        <v>83</v>
      </c>
      <c r="AW100" s="11" t="s">
        <v>39</v>
      </c>
      <c r="AX100" s="11" t="s">
        <v>75</v>
      </c>
      <c r="AY100" s="204" t="s">
        <v>121</v>
      </c>
    </row>
    <row r="101" spans="2:65" s="12" customFormat="1" x14ac:dyDescent="0.3">
      <c r="B101" s="205"/>
      <c r="C101" s="206"/>
      <c r="D101" s="195" t="s">
        <v>130</v>
      </c>
      <c r="E101" s="207" t="s">
        <v>20</v>
      </c>
      <c r="F101" s="208" t="s">
        <v>501</v>
      </c>
      <c r="G101" s="206"/>
      <c r="H101" s="209">
        <v>2</v>
      </c>
      <c r="I101" s="210"/>
      <c r="J101" s="206"/>
      <c r="K101" s="206"/>
      <c r="L101" s="211"/>
      <c r="M101" s="212"/>
      <c r="N101" s="213"/>
      <c r="O101" s="213"/>
      <c r="P101" s="213"/>
      <c r="Q101" s="213"/>
      <c r="R101" s="213"/>
      <c r="S101" s="213"/>
      <c r="T101" s="214"/>
      <c r="AT101" s="215" t="s">
        <v>130</v>
      </c>
      <c r="AU101" s="215" t="s">
        <v>83</v>
      </c>
      <c r="AV101" s="12" t="s">
        <v>133</v>
      </c>
      <c r="AW101" s="12" t="s">
        <v>39</v>
      </c>
      <c r="AX101" s="12" t="s">
        <v>75</v>
      </c>
      <c r="AY101" s="215" t="s">
        <v>121</v>
      </c>
    </row>
    <row r="102" spans="2:65" s="13" customFormat="1" x14ac:dyDescent="0.3">
      <c r="B102" s="216"/>
      <c r="C102" s="217"/>
      <c r="D102" s="195" t="s">
        <v>130</v>
      </c>
      <c r="E102" s="228" t="s">
        <v>20</v>
      </c>
      <c r="F102" s="229" t="s">
        <v>134</v>
      </c>
      <c r="G102" s="217"/>
      <c r="H102" s="230">
        <v>2</v>
      </c>
      <c r="I102" s="222"/>
      <c r="J102" s="217"/>
      <c r="K102" s="217"/>
      <c r="L102" s="223"/>
      <c r="M102" s="224"/>
      <c r="N102" s="225"/>
      <c r="O102" s="225"/>
      <c r="P102" s="225"/>
      <c r="Q102" s="225"/>
      <c r="R102" s="225"/>
      <c r="S102" s="225"/>
      <c r="T102" s="226"/>
      <c r="AT102" s="227" t="s">
        <v>130</v>
      </c>
      <c r="AU102" s="227" t="s">
        <v>83</v>
      </c>
      <c r="AV102" s="13" t="s">
        <v>128</v>
      </c>
      <c r="AW102" s="13" t="s">
        <v>39</v>
      </c>
      <c r="AX102" s="13" t="s">
        <v>22</v>
      </c>
      <c r="AY102" s="227" t="s">
        <v>121</v>
      </c>
    </row>
    <row r="103" spans="2:65" s="10" customFormat="1" ht="29.85" customHeight="1" x14ac:dyDescent="0.3">
      <c r="B103" s="164"/>
      <c r="C103" s="165"/>
      <c r="D103" s="178" t="s">
        <v>74</v>
      </c>
      <c r="E103" s="179" t="s">
        <v>505</v>
      </c>
      <c r="F103" s="179" t="s">
        <v>506</v>
      </c>
      <c r="G103" s="165"/>
      <c r="H103" s="165"/>
      <c r="I103" s="168"/>
      <c r="J103" s="180">
        <f>BK103</f>
        <v>0</v>
      </c>
      <c r="K103" s="165"/>
      <c r="L103" s="170"/>
      <c r="M103" s="171"/>
      <c r="N103" s="172"/>
      <c r="O103" s="172"/>
      <c r="P103" s="173">
        <f>SUM(P104:P125)</f>
        <v>0</v>
      </c>
      <c r="Q103" s="172"/>
      <c r="R103" s="173">
        <f>SUM(R104:R125)</f>
        <v>4.5780000000000001E-2</v>
      </c>
      <c r="S103" s="172"/>
      <c r="T103" s="174">
        <f>SUM(T104:T125)</f>
        <v>0</v>
      </c>
      <c r="AR103" s="175" t="s">
        <v>83</v>
      </c>
      <c r="AT103" s="176" t="s">
        <v>74</v>
      </c>
      <c r="AU103" s="176" t="s">
        <v>22</v>
      </c>
      <c r="AY103" s="175" t="s">
        <v>121</v>
      </c>
      <c r="BK103" s="177">
        <f>SUM(BK104:BK125)</f>
        <v>0</v>
      </c>
    </row>
    <row r="104" spans="2:65" s="1" customFormat="1" ht="22.5" customHeight="1" x14ac:dyDescent="0.3">
      <c r="B104" s="34"/>
      <c r="C104" s="181" t="s">
        <v>162</v>
      </c>
      <c r="D104" s="181" t="s">
        <v>123</v>
      </c>
      <c r="E104" s="182" t="s">
        <v>507</v>
      </c>
      <c r="F104" s="183" t="s">
        <v>508</v>
      </c>
      <c r="G104" s="184" t="s">
        <v>159</v>
      </c>
      <c r="H104" s="185">
        <v>40</v>
      </c>
      <c r="I104" s="186"/>
      <c r="J104" s="187">
        <f>ROUND(I104*H104,2)</f>
        <v>0</v>
      </c>
      <c r="K104" s="183" t="s">
        <v>20</v>
      </c>
      <c r="L104" s="54"/>
      <c r="M104" s="188" t="s">
        <v>20</v>
      </c>
      <c r="N104" s="189" t="s">
        <v>46</v>
      </c>
      <c r="O104" s="35"/>
      <c r="P104" s="190">
        <f>O104*H104</f>
        <v>0</v>
      </c>
      <c r="Q104" s="190">
        <v>0</v>
      </c>
      <c r="R104" s="190">
        <f>Q104*H104</f>
        <v>0</v>
      </c>
      <c r="S104" s="190">
        <v>0</v>
      </c>
      <c r="T104" s="191">
        <f>S104*H104</f>
        <v>0</v>
      </c>
      <c r="AR104" s="17" t="s">
        <v>212</v>
      </c>
      <c r="AT104" s="17" t="s">
        <v>123</v>
      </c>
      <c r="AU104" s="17" t="s">
        <v>83</v>
      </c>
      <c r="AY104" s="17" t="s">
        <v>121</v>
      </c>
      <c r="BE104" s="192">
        <f>IF(N104="základní",J104,0)</f>
        <v>0</v>
      </c>
      <c r="BF104" s="192">
        <f>IF(N104="snížená",J104,0)</f>
        <v>0</v>
      </c>
      <c r="BG104" s="192">
        <f>IF(N104="zákl. přenesená",J104,0)</f>
        <v>0</v>
      </c>
      <c r="BH104" s="192">
        <f>IF(N104="sníž. přenesená",J104,0)</f>
        <v>0</v>
      </c>
      <c r="BI104" s="192">
        <f>IF(N104="nulová",J104,0)</f>
        <v>0</v>
      </c>
      <c r="BJ104" s="17" t="s">
        <v>22</v>
      </c>
      <c r="BK104" s="192">
        <f>ROUND(I104*H104,2)</f>
        <v>0</v>
      </c>
      <c r="BL104" s="17" t="s">
        <v>212</v>
      </c>
      <c r="BM104" s="17" t="s">
        <v>509</v>
      </c>
    </row>
    <row r="105" spans="2:65" s="11" customFormat="1" x14ac:dyDescent="0.3">
      <c r="B105" s="193"/>
      <c r="C105" s="194"/>
      <c r="D105" s="195" t="s">
        <v>130</v>
      </c>
      <c r="E105" s="196" t="s">
        <v>20</v>
      </c>
      <c r="F105" s="197" t="s">
        <v>510</v>
      </c>
      <c r="G105" s="194"/>
      <c r="H105" s="198">
        <v>40</v>
      </c>
      <c r="I105" s="199"/>
      <c r="J105" s="194"/>
      <c r="K105" s="194"/>
      <c r="L105" s="200"/>
      <c r="M105" s="201"/>
      <c r="N105" s="202"/>
      <c r="O105" s="202"/>
      <c r="P105" s="202"/>
      <c r="Q105" s="202"/>
      <c r="R105" s="202"/>
      <c r="S105" s="202"/>
      <c r="T105" s="203"/>
      <c r="AT105" s="204" t="s">
        <v>130</v>
      </c>
      <c r="AU105" s="204" t="s">
        <v>83</v>
      </c>
      <c r="AV105" s="11" t="s">
        <v>83</v>
      </c>
      <c r="AW105" s="11" t="s">
        <v>39</v>
      </c>
      <c r="AX105" s="11" t="s">
        <v>75</v>
      </c>
      <c r="AY105" s="204" t="s">
        <v>121</v>
      </c>
    </row>
    <row r="106" spans="2:65" s="12" customFormat="1" x14ac:dyDescent="0.3">
      <c r="B106" s="205"/>
      <c r="C106" s="206"/>
      <c r="D106" s="195" t="s">
        <v>130</v>
      </c>
      <c r="E106" s="207" t="s">
        <v>20</v>
      </c>
      <c r="F106" s="208" t="s">
        <v>132</v>
      </c>
      <c r="G106" s="206"/>
      <c r="H106" s="209">
        <v>40</v>
      </c>
      <c r="I106" s="210"/>
      <c r="J106" s="206"/>
      <c r="K106" s="206"/>
      <c r="L106" s="211"/>
      <c r="M106" s="212"/>
      <c r="N106" s="213"/>
      <c r="O106" s="213"/>
      <c r="P106" s="213"/>
      <c r="Q106" s="213"/>
      <c r="R106" s="213"/>
      <c r="S106" s="213"/>
      <c r="T106" s="214"/>
      <c r="AT106" s="215" t="s">
        <v>130</v>
      </c>
      <c r="AU106" s="215" t="s">
        <v>83</v>
      </c>
      <c r="AV106" s="12" t="s">
        <v>133</v>
      </c>
      <c r="AW106" s="12" t="s">
        <v>39</v>
      </c>
      <c r="AX106" s="12" t="s">
        <v>75</v>
      </c>
      <c r="AY106" s="215" t="s">
        <v>121</v>
      </c>
    </row>
    <row r="107" spans="2:65" s="13" customFormat="1" x14ac:dyDescent="0.3">
      <c r="B107" s="216"/>
      <c r="C107" s="217"/>
      <c r="D107" s="218" t="s">
        <v>130</v>
      </c>
      <c r="E107" s="219" t="s">
        <v>20</v>
      </c>
      <c r="F107" s="220" t="s">
        <v>134</v>
      </c>
      <c r="G107" s="217"/>
      <c r="H107" s="221">
        <v>40</v>
      </c>
      <c r="I107" s="222"/>
      <c r="J107" s="217"/>
      <c r="K107" s="217"/>
      <c r="L107" s="223"/>
      <c r="M107" s="224"/>
      <c r="N107" s="225"/>
      <c r="O107" s="225"/>
      <c r="P107" s="225"/>
      <c r="Q107" s="225"/>
      <c r="R107" s="225"/>
      <c r="S107" s="225"/>
      <c r="T107" s="226"/>
      <c r="AT107" s="227" t="s">
        <v>130</v>
      </c>
      <c r="AU107" s="227" t="s">
        <v>83</v>
      </c>
      <c r="AV107" s="13" t="s">
        <v>128</v>
      </c>
      <c r="AW107" s="13" t="s">
        <v>39</v>
      </c>
      <c r="AX107" s="13" t="s">
        <v>22</v>
      </c>
      <c r="AY107" s="227" t="s">
        <v>121</v>
      </c>
    </row>
    <row r="108" spans="2:65" s="1" customFormat="1" ht="22.5" customHeight="1" x14ac:dyDescent="0.3">
      <c r="B108" s="34"/>
      <c r="C108" s="233" t="s">
        <v>176</v>
      </c>
      <c r="D108" s="233" t="s">
        <v>218</v>
      </c>
      <c r="E108" s="234" t="s">
        <v>511</v>
      </c>
      <c r="F108" s="235" t="s">
        <v>512</v>
      </c>
      <c r="G108" s="236" t="s">
        <v>231</v>
      </c>
      <c r="H108" s="237">
        <v>42</v>
      </c>
      <c r="I108" s="238"/>
      <c r="J108" s="239">
        <f>ROUND(I108*H108,2)</f>
        <v>0</v>
      </c>
      <c r="K108" s="235" t="s">
        <v>20</v>
      </c>
      <c r="L108" s="240"/>
      <c r="M108" s="241" t="s">
        <v>20</v>
      </c>
      <c r="N108" s="242" t="s">
        <v>46</v>
      </c>
      <c r="O108" s="35"/>
      <c r="P108" s="190">
        <f>O108*H108</f>
        <v>0</v>
      </c>
      <c r="Q108" s="190">
        <v>1E-3</v>
      </c>
      <c r="R108" s="190">
        <f>Q108*H108</f>
        <v>4.2000000000000003E-2</v>
      </c>
      <c r="S108" s="190">
        <v>0</v>
      </c>
      <c r="T108" s="191">
        <f>S108*H108</f>
        <v>0</v>
      </c>
      <c r="AR108" s="17" t="s">
        <v>284</v>
      </c>
      <c r="AT108" s="17" t="s">
        <v>218</v>
      </c>
      <c r="AU108" s="17" t="s">
        <v>83</v>
      </c>
      <c r="AY108" s="17" t="s">
        <v>121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7" t="s">
        <v>22</v>
      </c>
      <c r="BK108" s="192">
        <f>ROUND(I108*H108,2)</f>
        <v>0</v>
      </c>
      <c r="BL108" s="17" t="s">
        <v>212</v>
      </c>
      <c r="BM108" s="17" t="s">
        <v>513</v>
      </c>
    </row>
    <row r="109" spans="2:65" s="11" customFormat="1" x14ac:dyDescent="0.3">
      <c r="B109" s="193"/>
      <c r="C109" s="194"/>
      <c r="D109" s="195" t="s">
        <v>130</v>
      </c>
      <c r="E109" s="196" t="s">
        <v>20</v>
      </c>
      <c r="F109" s="197" t="s">
        <v>510</v>
      </c>
      <c r="G109" s="194"/>
      <c r="H109" s="198">
        <v>40</v>
      </c>
      <c r="I109" s="199"/>
      <c r="J109" s="194"/>
      <c r="K109" s="194"/>
      <c r="L109" s="200"/>
      <c r="M109" s="201"/>
      <c r="N109" s="202"/>
      <c r="O109" s="202"/>
      <c r="P109" s="202"/>
      <c r="Q109" s="202"/>
      <c r="R109" s="202"/>
      <c r="S109" s="202"/>
      <c r="T109" s="203"/>
      <c r="AT109" s="204" t="s">
        <v>130</v>
      </c>
      <c r="AU109" s="204" t="s">
        <v>83</v>
      </c>
      <c r="AV109" s="11" t="s">
        <v>83</v>
      </c>
      <c r="AW109" s="11" t="s">
        <v>39</v>
      </c>
      <c r="AX109" s="11" t="s">
        <v>75</v>
      </c>
      <c r="AY109" s="204" t="s">
        <v>121</v>
      </c>
    </row>
    <row r="110" spans="2:65" s="12" customFormat="1" x14ac:dyDescent="0.3">
      <c r="B110" s="205"/>
      <c r="C110" s="206"/>
      <c r="D110" s="195" t="s">
        <v>130</v>
      </c>
      <c r="E110" s="207" t="s">
        <v>20</v>
      </c>
      <c r="F110" s="208" t="s">
        <v>132</v>
      </c>
      <c r="G110" s="206"/>
      <c r="H110" s="209">
        <v>40</v>
      </c>
      <c r="I110" s="210"/>
      <c r="J110" s="206"/>
      <c r="K110" s="206"/>
      <c r="L110" s="211"/>
      <c r="M110" s="212"/>
      <c r="N110" s="213"/>
      <c r="O110" s="213"/>
      <c r="P110" s="213"/>
      <c r="Q110" s="213"/>
      <c r="R110" s="213"/>
      <c r="S110" s="213"/>
      <c r="T110" s="214"/>
      <c r="AT110" s="215" t="s">
        <v>130</v>
      </c>
      <c r="AU110" s="215" t="s">
        <v>83</v>
      </c>
      <c r="AV110" s="12" t="s">
        <v>133</v>
      </c>
      <c r="AW110" s="12" t="s">
        <v>39</v>
      </c>
      <c r="AX110" s="12" t="s">
        <v>75</v>
      </c>
      <c r="AY110" s="215" t="s">
        <v>121</v>
      </c>
    </row>
    <row r="111" spans="2:65" s="13" customFormat="1" x14ac:dyDescent="0.3">
      <c r="B111" s="216"/>
      <c r="C111" s="217"/>
      <c r="D111" s="195" t="s">
        <v>130</v>
      </c>
      <c r="E111" s="228" t="s">
        <v>20</v>
      </c>
      <c r="F111" s="229" t="s">
        <v>134</v>
      </c>
      <c r="G111" s="217"/>
      <c r="H111" s="230">
        <v>40</v>
      </c>
      <c r="I111" s="222"/>
      <c r="J111" s="217"/>
      <c r="K111" s="217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130</v>
      </c>
      <c r="AU111" s="227" t="s">
        <v>83</v>
      </c>
      <c r="AV111" s="13" t="s">
        <v>128</v>
      </c>
      <c r="AW111" s="13" t="s">
        <v>39</v>
      </c>
      <c r="AX111" s="13" t="s">
        <v>22</v>
      </c>
      <c r="AY111" s="227" t="s">
        <v>121</v>
      </c>
    </row>
    <row r="112" spans="2:65" s="11" customFormat="1" x14ac:dyDescent="0.3">
      <c r="B112" s="193"/>
      <c r="C112" s="194"/>
      <c r="D112" s="218" t="s">
        <v>130</v>
      </c>
      <c r="E112" s="194"/>
      <c r="F112" s="231" t="s">
        <v>514</v>
      </c>
      <c r="G112" s="194"/>
      <c r="H112" s="232">
        <v>42</v>
      </c>
      <c r="I112" s="199"/>
      <c r="J112" s="194"/>
      <c r="K112" s="194"/>
      <c r="L112" s="200"/>
      <c r="M112" s="201"/>
      <c r="N112" s="202"/>
      <c r="O112" s="202"/>
      <c r="P112" s="202"/>
      <c r="Q112" s="202"/>
      <c r="R112" s="202"/>
      <c r="S112" s="202"/>
      <c r="T112" s="203"/>
      <c r="AT112" s="204" t="s">
        <v>130</v>
      </c>
      <c r="AU112" s="204" t="s">
        <v>83</v>
      </c>
      <c r="AV112" s="11" t="s">
        <v>83</v>
      </c>
      <c r="AW112" s="11" t="s">
        <v>4</v>
      </c>
      <c r="AX112" s="11" t="s">
        <v>22</v>
      </c>
      <c r="AY112" s="204" t="s">
        <v>121</v>
      </c>
    </row>
    <row r="113" spans="2:65" s="1" customFormat="1" ht="22.5" customHeight="1" x14ac:dyDescent="0.3">
      <c r="B113" s="34"/>
      <c r="C113" s="181" t="s">
        <v>180</v>
      </c>
      <c r="D113" s="181" t="s">
        <v>123</v>
      </c>
      <c r="E113" s="182" t="s">
        <v>515</v>
      </c>
      <c r="F113" s="183" t="s">
        <v>516</v>
      </c>
      <c r="G113" s="184" t="s">
        <v>159</v>
      </c>
      <c r="H113" s="185">
        <v>2</v>
      </c>
      <c r="I113" s="186"/>
      <c r="J113" s="187">
        <f>ROUND(I113*H113,2)</f>
        <v>0</v>
      </c>
      <c r="K113" s="183" t="s">
        <v>517</v>
      </c>
      <c r="L113" s="54"/>
      <c r="M113" s="188" t="s">
        <v>20</v>
      </c>
      <c r="N113" s="189" t="s">
        <v>46</v>
      </c>
      <c r="O113" s="35"/>
      <c r="P113" s="190">
        <f>O113*H113</f>
        <v>0</v>
      </c>
      <c r="Q113" s="190">
        <v>0</v>
      </c>
      <c r="R113" s="190">
        <f>Q113*H113</f>
        <v>0</v>
      </c>
      <c r="S113" s="190">
        <v>0</v>
      </c>
      <c r="T113" s="191">
        <f>S113*H113</f>
        <v>0</v>
      </c>
      <c r="AR113" s="17" t="s">
        <v>212</v>
      </c>
      <c r="AT113" s="17" t="s">
        <v>123</v>
      </c>
      <c r="AU113" s="17" t="s">
        <v>83</v>
      </c>
      <c r="AY113" s="17" t="s">
        <v>121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7" t="s">
        <v>22</v>
      </c>
      <c r="BK113" s="192">
        <f>ROUND(I113*H113,2)</f>
        <v>0</v>
      </c>
      <c r="BL113" s="17" t="s">
        <v>212</v>
      </c>
      <c r="BM113" s="17" t="s">
        <v>518</v>
      </c>
    </row>
    <row r="114" spans="2:65" s="11" customFormat="1" x14ac:dyDescent="0.3">
      <c r="B114" s="193"/>
      <c r="C114" s="194"/>
      <c r="D114" s="195" t="s">
        <v>130</v>
      </c>
      <c r="E114" s="196" t="s">
        <v>20</v>
      </c>
      <c r="F114" s="197" t="s">
        <v>360</v>
      </c>
      <c r="G114" s="194"/>
      <c r="H114" s="198">
        <v>2</v>
      </c>
      <c r="I114" s="199"/>
      <c r="J114" s="194"/>
      <c r="K114" s="194"/>
      <c r="L114" s="200"/>
      <c r="M114" s="201"/>
      <c r="N114" s="202"/>
      <c r="O114" s="202"/>
      <c r="P114" s="202"/>
      <c r="Q114" s="202"/>
      <c r="R114" s="202"/>
      <c r="S114" s="202"/>
      <c r="T114" s="203"/>
      <c r="AT114" s="204" t="s">
        <v>130</v>
      </c>
      <c r="AU114" s="204" t="s">
        <v>83</v>
      </c>
      <c r="AV114" s="11" t="s">
        <v>83</v>
      </c>
      <c r="AW114" s="11" t="s">
        <v>39</v>
      </c>
      <c r="AX114" s="11" t="s">
        <v>75</v>
      </c>
      <c r="AY114" s="204" t="s">
        <v>121</v>
      </c>
    </row>
    <row r="115" spans="2:65" s="12" customFormat="1" x14ac:dyDescent="0.3">
      <c r="B115" s="205"/>
      <c r="C115" s="206"/>
      <c r="D115" s="195" t="s">
        <v>130</v>
      </c>
      <c r="E115" s="207" t="s">
        <v>20</v>
      </c>
      <c r="F115" s="208" t="s">
        <v>132</v>
      </c>
      <c r="G115" s="206"/>
      <c r="H115" s="209">
        <v>2</v>
      </c>
      <c r="I115" s="210"/>
      <c r="J115" s="206"/>
      <c r="K115" s="206"/>
      <c r="L115" s="211"/>
      <c r="M115" s="212"/>
      <c r="N115" s="213"/>
      <c r="O115" s="213"/>
      <c r="P115" s="213"/>
      <c r="Q115" s="213"/>
      <c r="R115" s="213"/>
      <c r="S115" s="213"/>
      <c r="T115" s="214"/>
      <c r="AT115" s="215" t="s">
        <v>130</v>
      </c>
      <c r="AU115" s="215" t="s">
        <v>83</v>
      </c>
      <c r="AV115" s="12" t="s">
        <v>133</v>
      </c>
      <c r="AW115" s="12" t="s">
        <v>39</v>
      </c>
      <c r="AX115" s="12" t="s">
        <v>75</v>
      </c>
      <c r="AY115" s="215" t="s">
        <v>121</v>
      </c>
    </row>
    <row r="116" spans="2:65" s="13" customFormat="1" x14ac:dyDescent="0.3">
      <c r="B116" s="216"/>
      <c r="C116" s="217"/>
      <c r="D116" s="218" t="s">
        <v>130</v>
      </c>
      <c r="E116" s="219" t="s">
        <v>20</v>
      </c>
      <c r="F116" s="220" t="s">
        <v>134</v>
      </c>
      <c r="G116" s="217"/>
      <c r="H116" s="221">
        <v>2</v>
      </c>
      <c r="I116" s="222"/>
      <c r="J116" s="217"/>
      <c r="K116" s="217"/>
      <c r="L116" s="223"/>
      <c r="M116" s="224"/>
      <c r="N116" s="225"/>
      <c r="O116" s="225"/>
      <c r="P116" s="225"/>
      <c r="Q116" s="225"/>
      <c r="R116" s="225"/>
      <c r="S116" s="225"/>
      <c r="T116" s="226"/>
      <c r="AT116" s="227" t="s">
        <v>130</v>
      </c>
      <c r="AU116" s="227" t="s">
        <v>83</v>
      </c>
      <c r="AV116" s="13" t="s">
        <v>128</v>
      </c>
      <c r="AW116" s="13" t="s">
        <v>39</v>
      </c>
      <c r="AX116" s="13" t="s">
        <v>22</v>
      </c>
      <c r="AY116" s="227" t="s">
        <v>121</v>
      </c>
    </row>
    <row r="117" spans="2:65" s="1" customFormat="1" ht="22.5" customHeight="1" x14ac:dyDescent="0.3">
      <c r="B117" s="34"/>
      <c r="C117" s="233" t="s">
        <v>27</v>
      </c>
      <c r="D117" s="233" t="s">
        <v>218</v>
      </c>
      <c r="E117" s="234" t="s">
        <v>519</v>
      </c>
      <c r="F117" s="235" t="s">
        <v>520</v>
      </c>
      <c r="G117" s="236" t="s">
        <v>231</v>
      </c>
      <c r="H117" s="237">
        <v>1.6</v>
      </c>
      <c r="I117" s="238"/>
      <c r="J117" s="239">
        <f>ROUND(I117*H117,2)</f>
        <v>0</v>
      </c>
      <c r="K117" s="235" t="s">
        <v>517</v>
      </c>
      <c r="L117" s="240"/>
      <c r="M117" s="241" t="s">
        <v>20</v>
      </c>
      <c r="N117" s="242" t="s">
        <v>46</v>
      </c>
      <c r="O117" s="35"/>
      <c r="P117" s="190">
        <f>O117*H117</f>
        <v>0</v>
      </c>
      <c r="Q117" s="190">
        <v>1E-3</v>
      </c>
      <c r="R117" s="190">
        <f>Q117*H117</f>
        <v>1.6000000000000001E-3</v>
      </c>
      <c r="S117" s="190">
        <v>0</v>
      </c>
      <c r="T117" s="191">
        <f>S117*H117</f>
        <v>0</v>
      </c>
      <c r="AR117" s="17" t="s">
        <v>284</v>
      </c>
      <c r="AT117" s="17" t="s">
        <v>218</v>
      </c>
      <c r="AU117" s="17" t="s">
        <v>83</v>
      </c>
      <c r="AY117" s="17" t="s">
        <v>121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7" t="s">
        <v>22</v>
      </c>
      <c r="BK117" s="192">
        <f>ROUND(I117*H117,2)</f>
        <v>0</v>
      </c>
      <c r="BL117" s="17" t="s">
        <v>212</v>
      </c>
      <c r="BM117" s="17" t="s">
        <v>521</v>
      </c>
    </row>
    <row r="118" spans="2:65" s="11" customFormat="1" x14ac:dyDescent="0.3">
      <c r="B118" s="193"/>
      <c r="C118" s="194"/>
      <c r="D118" s="195" t="s">
        <v>130</v>
      </c>
      <c r="E118" s="196" t="s">
        <v>20</v>
      </c>
      <c r="F118" s="197" t="s">
        <v>360</v>
      </c>
      <c r="G118" s="194"/>
      <c r="H118" s="198">
        <v>2</v>
      </c>
      <c r="I118" s="199"/>
      <c r="J118" s="194"/>
      <c r="K118" s="194"/>
      <c r="L118" s="200"/>
      <c r="M118" s="201"/>
      <c r="N118" s="202"/>
      <c r="O118" s="202"/>
      <c r="P118" s="202"/>
      <c r="Q118" s="202"/>
      <c r="R118" s="202"/>
      <c r="S118" s="202"/>
      <c r="T118" s="203"/>
      <c r="AT118" s="204" t="s">
        <v>130</v>
      </c>
      <c r="AU118" s="204" t="s">
        <v>83</v>
      </c>
      <c r="AV118" s="11" t="s">
        <v>83</v>
      </c>
      <c r="AW118" s="11" t="s">
        <v>39</v>
      </c>
      <c r="AX118" s="11" t="s">
        <v>75</v>
      </c>
      <c r="AY118" s="204" t="s">
        <v>121</v>
      </c>
    </row>
    <row r="119" spans="2:65" s="12" customFormat="1" x14ac:dyDescent="0.3">
      <c r="B119" s="205"/>
      <c r="C119" s="206"/>
      <c r="D119" s="195" t="s">
        <v>130</v>
      </c>
      <c r="E119" s="207" t="s">
        <v>20</v>
      </c>
      <c r="F119" s="208" t="s">
        <v>132</v>
      </c>
      <c r="G119" s="206"/>
      <c r="H119" s="209">
        <v>2</v>
      </c>
      <c r="I119" s="210"/>
      <c r="J119" s="206"/>
      <c r="K119" s="206"/>
      <c r="L119" s="211"/>
      <c r="M119" s="212"/>
      <c r="N119" s="213"/>
      <c r="O119" s="213"/>
      <c r="P119" s="213"/>
      <c r="Q119" s="213"/>
      <c r="R119" s="213"/>
      <c r="S119" s="213"/>
      <c r="T119" s="214"/>
      <c r="AT119" s="215" t="s">
        <v>130</v>
      </c>
      <c r="AU119" s="215" t="s">
        <v>83</v>
      </c>
      <c r="AV119" s="12" t="s">
        <v>133</v>
      </c>
      <c r="AW119" s="12" t="s">
        <v>39</v>
      </c>
      <c r="AX119" s="12" t="s">
        <v>75</v>
      </c>
      <c r="AY119" s="215" t="s">
        <v>121</v>
      </c>
    </row>
    <row r="120" spans="2:65" s="13" customFormat="1" x14ac:dyDescent="0.3">
      <c r="B120" s="216"/>
      <c r="C120" s="217"/>
      <c r="D120" s="195" t="s">
        <v>130</v>
      </c>
      <c r="E120" s="228" t="s">
        <v>20</v>
      </c>
      <c r="F120" s="229" t="s">
        <v>134</v>
      </c>
      <c r="G120" s="217"/>
      <c r="H120" s="230">
        <v>2</v>
      </c>
      <c r="I120" s="222"/>
      <c r="J120" s="217"/>
      <c r="K120" s="217"/>
      <c r="L120" s="223"/>
      <c r="M120" s="224"/>
      <c r="N120" s="225"/>
      <c r="O120" s="225"/>
      <c r="P120" s="225"/>
      <c r="Q120" s="225"/>
      <c r="R120" s="225"/>
      <c r="S120" s="225"/>
      <c r="T120" s="226"/>
      <c r="AT120" s="227" t="s">
        <v>130</v>
      </c>
      <c r="AU120" s="227" t="s">
        <v>83</v>
      </c>
      <c r="AV120" s="13" t="s">
        <v>128</v>
      </c>
      <c r="AW120" s="13" t="s">
        <v>39</v>
      </c>
      <c r="AX120" s="13" t="s">
        <v>22</v>
      </c>
      <c r="AY120" s="227" t="s">
        <v>121</v>
      </c>
    </row>
    <row r="121" spans="2:65" s="11" customFormat="1" x14ac:dyDescent="0.3">
      <c r="B121" s="193"/>
      <c r="C121" s="194"/>
      <c r="D121" s="218" t="s">
        <v>130</v>
      </c>
      <c r="E121" s="194"/>
      <c r="F121" s="231" t="s">
        <v>522</v>
      </c>
      <c r="G121" s="194"/>
      <c r="H121" s="232">
        <v>1.6</v>
      </c>
      <c r="I121" s="199"/>
      <c r="J121" s="194"/>
      <c r="K121" s="194"/>
      <c r="L121" s="200"/>
      <c r="M121" s="201"/>
      <c r="N121" s="202"/>
      <c r="O121" s="202"/>
      <c r="P121" s="202"/>
      <c r="Q121" s="202"/>
      <c r="R121" s="202"/>
      <c r="S121" s="202"/>
      <c r="T121" s="203"/>
      <c r="AT121" s="204" t="s">
        <v>130</v>
      </c>
      <c r="AU121" s="204" t="s">
        <v>83</v>
      </c>
      <c r="AV121" s="11" t="s">
        <v>83</v>
      </c>
      <c r="AW121" s="11" t="s">
        <v>4</v>
      </c>
      <c r="AX121" s="11" t="s">
        <v>22</v>
      </c>
      <c r="AY121" s="204" t="s">
        <v>121</v>
      </c>
    </row>
    <row r="122" spans="2:65" s="1" customFormat="1" ht="22.5" customHeight="1" x14ac:dyDescent="0.3">
      <c r="B122" s="34"/>
      <c r="C122" s="181" t="s">
        <v>188</v>
      </c>
      <c r="D122" s="181" t="s">
        <v>123</v>
      </c>
      <c r="E122" s="182" t="s">
        <v>523</v>
      </c>
      <c r="F122" s="183" t="s">
        <v>524</v>
      </c>
      <c r="G122" s="184" t="s">
        <v>324</v>
      </c>
      <c r="H122" s="185">
        <v>2</v>
      </c>
      <c r="I122" s="186"/>
      <c r="J122" s="187">
        <f>ROUND(I122*H122,2)</f>
        <v>0</v>
      </c>
      <c r="K122" s="183" t="s">
        <v>127</v>
      </c>
      <c r="L122" s="54"/>
      <c r="M122" s="188" t="s">
        <v>20</v>
      </c>
      <c r="N122" s="189" t="s">
        <v>46</v>
      </c>
      <c r="O122" s="35"/>
      <c r="P122" s="190">
        <f>O122*H122</f>
        <v>0</v>
      </c>
      <c r="Q122" s="190">
        <v>0</v>
      </c>
      <c r="R122" s="190">
        <f>Q122*H122</f>
        <v>0</v>
      </c>
      <c r="S122" s="190">
        <v>0</v>
      </c>
      <c r="T122" s="191">
        <f>S122*H122</f>
        <v>0</v>
      </c>
      <c r="AR122" s="17" t="s">
        <v>212</v>
      </c>
      <c r="AT122" s="17" t="s">
        <v>123</v>
      </c>
      <c r="AU122" s="17" t="s">
        <v>83</v>
      </c>
      <c r="AY122" s="17" t="s">
        <v>121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7" t="s">
        <v>22</v>
      </c>
      <c r="BK122" s="192">
        <f>ROUND(I122*H122,2)</f>
        <v>0</v>
      </c>
      <c r="BL122" s="17" t="s">
        <v>212</v>
      </c>
      <c r="BM122" s="17" t="s">
        <v>525</v>
      </c>
    </row>
    <row r="123" spans="2:65" s="1" customFormat="1" ht="22.5" customHeight="1" x14ac:dyDescent="0.3">
      <c r="B123" s="34"/>
      <c r="C123" s="233" t="s">
        <v>192</v>
      </c>
      <c r="D123" s="233" t="s">
        <v>218</v>
      </c>
      <c r="E123" s="234" t="s">
        <v>526</v>
      </c>
      <c r="F123" s="235" t="s">
        <v>527</v>
      </c>
      <c r="G123" s="236" t="s">
        <v>324</v>
      </c>
      <c r="H123" s="237">
        <v>2</v>
      </c>
      <c r="I123" s="238"/>
      <c r="J123" s="239">
        <f>ROUND(I123*H123,2)</f>
        <v>0</v>
      </c>
      <c r="K123" s="235" t="s">
        <v>127</v>
      </c>
      <c r="L123" s="240"/>
      <c r="M123" s="241" t="s">
        <v>20</v>
      </c>
      <c r="N123" s="242" t="s">
        <v>46</v>
      </c>
      <c r="O123" s="35"/>
      <c r="P123" s="190">
        <f>O123*H123</f>
        <v>0</v>
      </c>
      <c r="Q123" s="190">
        <v>6.9999999999999999E-4</v>
      </c>
      <c r="R123" s="190">
        <f>Q123*H123</f>
        <v>1.4E-3</v>
      </c>
      <c r="S123" s="190">
        <v>0</v>
      </c>
      <c r="T123" s="191">
        <f>S123*H123</f>
        <v>0</v>
      </c>
      <c r="AR123" s="17" t="s">
        <v>284</v>
      </c>
      <c r="AT123" s="17" t="s">
        <v>218</v>
      </c>
      <c r="AU123" s="17" t="s">
        <v>83</v>
      </c>
      <c r="AY123" s="17" t="s">
        <v>121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7" t="s">
        <v>22</v>
      </c>
      <c r="BK123" s="192">
        <f>ROUND(I123*H123,2)</f>
        <v>0</v>
      </c>
      <c r="BL123" s="17" t="s">
        <v>212</v>
      </c>
      <c r="BM123" s="17" t="s">
        <v>528</v>
      </c>
    </row>
    <row r="124" spans="2:65" s="1" customFormat="1" ht="22.5" customHeight="1" x14ac:dyDescent="0.3">
      <c r="B124" s="34"/>
      <c r="C124" s="181" t="s">
        <v>196</v>
      </c>
      <c r="D124" s="181" t="s">
        <v>123</v>
      </c>
      <c r="E124" s="182" t="s">
        <v>529</v>
      </c>
      <c r="F124" s="183" t="s">
        <v>530</v>
      </c>
      <c r="G124" s="184" t="s">
        <v>324</v>
      </c>
      <c r="H124" s="185">
        <v>3</v>
      </c>
      <c r="I124" s="186"/>
      <c r="J124" s="187">
        <f>ROUND(I124*H124,2)</f>
        <v>0</v>
      </c>
      <c r="K124" s="183" t="s">
        <v>127</v>
      </c>
      <c r="L124" s="54"/>
      <c r="M124" s="188" t="s">
        <v>20</v>
      </c>
      <c r="N124" s="189" t="s">
        <v>46</v>
      </c>
      <c r="O124" s="35"/>
      <c r="P124" s="190">
        <f>O124*H124</f>
        <v>0</v>
      </c>
      <c r="Q124" s="190">
        <v>0</v>
      </c>
      <c r="R124" s="190">
        <f>Q124*H124</f>
        <v>0</v>
      </c>
      <c r="S124" s="190">
        <v>0</v>
      </c>
      <c r="T124" s="191">
        <f>S124*H124</f>
        <v>0</v>
      </c>
      <c r="AR124" s="17" t="s">
        <v>212</v>
      </c>
      <c r="AT124" s="17" t="s">
        <v>123</v>
      </c>
      <c r="AU124" s="17" t="s">
        <v>83</v>
      </c>
      <c r="AY124" s="17" t="s">
        <v>121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7" t="s">
        <v>22</v>
      </c>
      <c r="BK124" s="192">
        <f>ROUND(I124*H124,2)</f>
        <v>0</v>
      </c>
      <c r="BL124" s="17" t="s">
        <v>212</v>
      </c>
      <c r="BM124" s="17" t="s">
        <v>531</v>
      </c>
    </row>
    <row r="125" spans="2:65" s="1" customFormat="1" ht="22.5" customHeight="1" x14ac:dyDescent="0.3">
      <c r="B125" s="34"/>
      <c r="C125" s="233" t="s">
        <v>202</v>
      </c>
      <c r="D125" s="233" t="s">
        <v>218</v>
      </c>
      <c r="E125" s="234" t="s">
        <v>532</v>
      </c>
      <c r="F125" s="235" t="s">
        <v>533</v>
      </c>
      <c r="G125" s="236" t="s">
        <v>324</v>
      </c>
      <c r="H125" s="237">
        <v>3</v>
      </c>
      <c r="I125" s="238"/>
      <c r="J125" s="239">
        <f>ROUND(I125*H125,2)</f>
        <v>0</v>
      </c>
      <c r="K125" s="235" t="s">
        <v>127</v>
      </c>
      <c r="L125" s="240"/>
      <c r="M125" s="241" t="s">
        <v>20</v>
      </c>
      <c r="N125" s="242" t="s">
        <v>46</v>
      </c>
      <c r="O125" s="35"/>
      <c r="P125" s="190">
        <f>O125*H125</f>
        <v>0</v>
      </c>
      <c r="Q125" s="190">
        <v>2.5999999999999998E-4</v>
      </c>
      <c r="R125" s="190">
        <f>Q125*H125</f>
        <v>7.7999999999999988E-4</v>
      </c>
      <c r="S125" s="190">
        <v>0</v>
      </c>
      <c r="T125" s="191">
        <f>S125*H125</f>
        <v>0</v>
      </c>
      <c r="AR125" s="17" t="s">
        <v>284</v>
      </c>
      <c r="AT125" s="17" t="s">
        <v>218</v>
      </c>
      <c r="AU125" s="17" t="s">
        <v>83</v>
      </c>
      <c r="AY125" s="17" t="s">
        <v>121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7" t="s">
        <v>22</v>
      </c>
      <c r="BK125" s="192">
        <f>ROUND(I125*H125,2)</f>
        <v>0</v>
      </c>
      <c r="BL125" s="17" t="s">
        <v>212</v>
      </c>
      <c r="BM125" s="17" t="s">
        <v>534</v>
      </c>
    </row>
    <row r="126" spans="2:65" s="10" customFormat="1" ht="29.85" customHeight="1" x14ac:dyDescent="0.3">
      <c r="B126" s="164"/>
      <c r="C126" s="165"/>
      <c r="D126" s="178" t="s">
        <v>74</v>
      </c>
      <c r="E126" s="179" t="s">
        <v>535</v>
      </c>
      <c r="F126" s="179" t="s">
        <v>536</v>
      </c>
      <c r="G126" s="165"/>
      <c r="H126" s="165"/>
      <c r="I126" s="168"/>
      <c r="J126" s="180">
        <f>BK126</f>
        <v>0</v>
      </c>
      <c r="K126" s="165"/>
      <c r="L126" s="170"/>
      <c r="M126" s="171"/>
      <c r="N126" s="172"/>
      <c r="O126" s="172"/>
      <c r="P126" s="173">
        <f>SUM(P127:P128)</f>
        <v>0</v>
      </c>
      <c r="Q126" s="172"/>
      <c r="R126" s="173">
        <f>SUM(R127:R128)</f>
        <v>0</v>
      </c>
      <c r="S126" s="172"/>
      <c r="T126" s="174">
        <f>SUM(T127:T128)</f>
        <v>0</v>
      </c>
      <c r="AR126" s="175" t="s">
        <v>83</v>
      </c>
      <c r="AT126" s="176" t="s">
        <v>74</v>
      </c>
      <c r="AU126" s="176" t="s">
        <v>22</v>
      </c>
      <c r="AY126" s="175" t="s">
        <v>121</v>
      </c>
      <c r="BK126" s="177">
        <f>SUM(BK127:BK128)</f>
        <v>0</v>
      </c>
    </row>
    <row r="127" spans="2:65" s="1" customFormat="1" ht="31.5" customHeight="1" x14ac:dyDescent="0.3">
      <c r="B127" s="34"/>
      <c r="C127" s="181" t="s">
        <v>8</v>
      </c>
      <c r="D127" s="181" t="s">
        <v>123</v>
      </c>
      <c r="E127" s="182" t="s">
        <v>537</v>
      </c>
      <c r="F127" s="183" t="s">
        <v>538</v>
      </c>
      <c r="G127" s="184" t="s">
        <v>324</v>
      </c>
      <c r="H127" s="185">
        <v>1</v>
      </c>
      <c r="I127" s="186"/>
      <c r="J127" s="187">
        <f>ROUND(I127*H127,2)</f>
        <v>0</v>
      </c>
      <c r="K127" s="183" t="s">
        <v>127</v>
      </c>
      <c r="L127" s="54"/>
      <c r="M127" s="188" t="s">
        <v>20</v>
      </c>
      <c r="N127" s="189" t="s">
        <v>46</v>
      </c>
      <c r="O127" s="35"/>
      <c r="P127" s="190">
        <f>O127*H127</f>
        <v>0</v>
      </c>
      <c r="Q127" s="190">
        <v>0</v>
      </c>
      <c r="R127" s="190">
        <f>Q127*H127</f>
        <v>0</v>
      </c>
      <c r="S127" s="190">
        <v>0</v>
      </c>
      <c r="T127" s="191">
        <f>S127*H127</f>
        <v>0</v>
      </c>
      <c r="AR127" s="17" t="s">
        <v>212</v>
      </c>
      <c r="AT127" s="17" t="s">
        <v>123</v>
      </c>
      <c r="AU127" s="17" t="s">
        <v>83</v>
      </c>
      <c r="AY127" s="17" t="s">
        <v>121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7" t="s">
        <v>22</v>
      </c>
      <c r="BK127" s="192">
        <f>ROUND(I127*H127,2)</f>
        <v>0</v>
      </c>
      <c r="BL127" s="17" t="s">
        <v>212</v>
      </c>
      <c r="BM127" s="17" t="s">
        <v>539</v>
      </c>
    </row>
    <row r="128" spans="2:65" s="1" customFormat="1" ht="22.5" customHeight="1" x14ac:dyDescent="0.3">
      <c r="B128" s="34"/>
      <c r="C128" s="233" t="s">
        <v>212</v>
      </c>
      <c r="D128" s="233" t="s">
        <v>218</v>
      </c>
      <c r="E128" s="234" t="s">
        <v>540</v>
      </c>
      <c r="F128" s="235" t="s">
        <v>541</v>
      </c>
      <c r="G128" s="236" t="s">
        <v>542</v>
      </c>
      <c r="H128" s="237">
        <v>1</v>
      </c>
      <c r="I128" s="238"/>
      <c r="J128" s="239">
        <f>ROUND(I128*H128,2)</f>
        <v>0</v>
      </c>
      <c r="K128" s="235" t="s">
        <v>20</v>
      </c>
      <c r="L128" s="240"/>
      <c r="M128" s="241" t="s">
        <v>20</v>
      </c>
      <c r="N128" s="242" t="s">
        <v>46</v>
      </c>
      <c r="O128" s="35"/>
      <c r="P128" s="190">
        <f>O128*H128</f>
        <v>0</v>
      </c>
      <c r="Q128" s="190">
        <v>0</v>
      </c>
      <c r="R128" s="190">
        <f>Q128*H128</f>
        <v>0</v>
      </c>
      <c r="S128" s="190">
        <v>0</v>
      </c>
      <c r="T128" s="191">
        <f>S128*H128</f>
        <v>0</v>
      </c>
      <c r="AR128" s="17" t="s">
        <v>284</v>
      </c>
      <c r="AT128" s="17" t="s">
        <v>218</v>
      </c>
      <c r="AU128" s="17" t="s">
        <v>83</v>
      </c>
      <c r="AY128" s="17" t="s">
        <v>121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7" t="s">
        <v>22</v>
      </c>
      <c r="BK128" s="192">
        <f>ROUND(I128*H128,2)</f>
        <v>0</v>
      </c>
      <c r="BL128" s="17" t="s">
        <v>212</v>
      </c>
      <c r="BM128" s="17" t="s">
        <v>543</v>
      </c>
    </row>
    <row r="129" spans="2:65" s="10" customFormat="1" ht="29.85" customHeight="1" x14ac:dyDescent="0.3">
      <c r="B129" s="164"/>
      <c r="C129" s="165"/>
      <c r="D129" s="178" t="s">
        <v>74</v>
      </c>
      <c r="E129" s="179" t="s">
        <v>544</v>
      </c>
      <c r="F129" s="179" t="s">
        <v>545</v>
      </c>
      <c r="G129" s="165"/>
      <c r="H129" s="165"/>
      <c r="I129" s="168"/>
      <c r="J129" s="180">
        <f>BK129</f>
        <v>0</v>
      </c>
      <c r="K129" s="165"/>
      <c r="L129" s="170"/>
      <c r="M129" s="171"/>
      <c r="N129" s="172"/>
      <c r="O129" s="172"/>
      <c r="P129" s="173">
        <f>SUM(P130:P144)</f>
        <v>0</v>
      </c>
      <c r="Q129" s="172"/>
      <c r="R129" s="173">
        <f>SUM(R130:R144)</f>
        <v>0.56814000000000009</v>
      </c>
      <c r="S129" s="172"/>
      <c r="T129" s="174">
        <f>SUM(T130:T144)</f>
        <v>0</v>
      </c>
      <c r="AR129" s="175" t="s">
        <v>83</v>
      </c>
      <c r="AT129" s="176" t="s">
        <v>74</v>
      </c>
      <c r="AU129" s="176" t="s">
        <v>22</v>
      </c>
      <c r="AY129" s="175" t="s">
        <v>121</v>
      </c>
      <c r="BK129" s="177">
        <f>SUM(BK130:BK144)</f>
        <v>0</v>
      </c>
    </row>
    <row r="130" spans="2:65" s="1" customFormat="1" ht="22.5" customHeight="1" x14ac:dyDescent="0.3">
      <c r="B130" s="34"/>
      <c r="C130" s="181" t="s">
        <v>217</v>
      </c>
      <c r="D130" s="181" t="s">
        <v>123</v>
      </c>
      <c r="E130" s="182" t="s">
        <v>546</v>
      </c>
      <c r="F130" s="183" t="s">
        <v>547</v>
      </c>
      <c r="G130" s="184" t="s">
        <v>324</v>
      </c>
      <c r="H130" s="185">
        <v>2</v>
      </c>
      <c r="I130" s="186"/>
      <c r="J130" s="187">
        <f t="shared" ref="J130:J135" si="0">ROUND(I130*H130,2)</f>
        <v>0</v>
      </c>
      <c r="K130" s="183" t="s">
        <v>20</v>
      </c>
      <c r="L130" s="54"/>
      <c r="M130" s="188" t="s">
        <v>20</v>
      </c>
      <c r="N130" s="189" t="s">
        <v>46</v>
      </c>
      <c r="O130" s="35"/>
      <c r="P130" s="190">
        <f t="shared" ref="P130:P135" si="1">O130*H130</f>
        <v>0</v>
      </c>
      <c r="Q130" s="190">
        <v>0</v>
      </c>
      <c r="R130" s="190">
        <f t="shared" ref="R130:R135" si="2">Q130*H130</f>
        <v>0</v>
      </c>
      <c r="S130" s="190">
        <v>0</v>
      </c>
      <c r="T130" s="191">
        <f t="shared" ref="T130:T135" si="3">S130*H130</f>
        <v>0</v>
      </c>
      <c r="AR130" s="17" t="s">
        <v>212</v>
      </c>
      <c r="AT130" s="17" t="s">
        <v>123</v>
      </c>
      <c r="AU130" s="17" t="s">
        <v>83</v>
      </c>
      <c r="AY130" s="17" t="s">
        <v>121</v>
      </c>
      <c r="BE130" s="192">
        <f t="shared" ref="BE130:BE135" si="4">IF(N130="základní",J130,0)</f>
        <v>0</v>
      </c>
      <c r="BF130" s="192">
        <f t="shared" ref="BF130:BF135" si="5">IF(N130="snížená",J130,0)</f>
        <v>0</v>
      </c>
      <c r="BG130" s="192">
        <f t="shared" ref="BG130:BG135" si="6">IF(N130="zákl. přenesená",J130,0)</f>
        <v>0</v>
      </c>
      <c r="BH130" s="192">
        <f t="shared" ref="BH130:BH135" si="7">IF(N130="sníž. přenesená",J130,0)</f>
        <v>0</v>
      </c>
      <c r="BI130" s="192">
        <f t="shared" ref="BI130:BI135" si="8">IF(N130="nulová",J130,0)</f>
        <v>0</v>
      </c>
      <c r="BJ130" s="17" t="s">
        <v>22</v>
      </c>
      <c r="BK130" s="192">
        <f t="shared" ref="BK130:BK135" si="9">ROUND(I130*H130,2)</f>
        <v>0</v>
      </c>
      <c r="BL130" s="17" t="s">
        <v>212</v>
      </c>
      <c r="BM130" s="17" t="s">
        <v>548</v>
      </c>
    </row>
    <row r="131" spans="2:65" s="1" customFormat="1" ht="22.5" customHeight="1" x14ac:dyDescent="0.3">
      <c r="B131" s="34"/>
      <c r="C131" s="233" t="s">
        <v>224</v>
      </c>
      <c r="D131" s="233" t="s">
        <v>218</v>
      </c>
      <c r="E131" s="234" t="s">
        <v>549</v>
      </c>
      <c r="F131" s="235" t="s">
        <v>550</v>
      </c>
      <c r="G131" s="236" t="s">
        <v>324</v>
      </c>
      <c r="H131" s="237">
        <v>2</v>
      </c>
      <c r="I131" s="238"/>
      <c r="J131" s="239">
        <f t="shared" si="0"/>
        <v>0</v>
      </c>
      <c r="K131" s="235" t="s">
        <v>20</v>
      </c>
      <c r="L131" s="240"/>
      <c r="M131" s="241" t="s">
        <v>20</v>
      </c>
      <c r="N131" s="242" t="s">
        <v>46</v>
      </c>
      <c r="O131" s="35"/>
      <c r="P131" s="190">
        <f t="shared" si="1"/>
        <v>0</v>
      </c>
      <c r="Q131" s="190">
        <v>6.8999999999999999E-3</v>
      </c>
      <c r="R131" s="190">
        <f t="shared" si="2"/>
        <v>1.38E-2</v>
      </c>
      <c r="S131" s="190">
        <v>0</v>
      </c>
      <c r="T131" s="191">
        <f t="shared" si="3"/>
        <v>0</v>
      </c>
      <c r="AR131" s="17" t="s">
        <v>284</v>
      </c>
      <c r="AT131" s="17" t="s">
        <v>218</v>
      </c>
      <c r="AU131" s="17" t="s">
        <v>83</v>
      </c>
      <c r="AY131" s="17" t="s">
        <v>121</v>
      </c>
      <c r="BE131" s="192">
        <f t="shared" si="4"/>
        <v>0</v>
      </c>
      <c r="BF131" s="192">
        <f t="shared" si="5"/>
        <v>0</v>
      </c>
      <c r="BG131" s="192">
        <f t="shared" si="6"/>
        <v>0</v>
      </c>
      <c r="BH131" s="192">
        <f t="shared" si="7"/>
        <v>0</v>
      </c>
      <c r="BI131" s="192">
        <f t="shared" si="8"/>
        <v>0</v>
      </c>
      <c r="BJ131" s="17" t="s">
        <v>22</v>
      </c>
      <c r="BK131" s="192">
        <f t="shared" si="9"/>
        <v>0</v>
      </c>
      <c r="BL131" s="17" t="s">
        <v>212</v>
      </c>
      <c r="BM131" s="17" t="s">
        <v>551</v>
      </c>
    </row>
    <row r="132" spans="2:65" s="1" customFormat="1" ht="31.5" customHeight="1" x14ac:dyDescent="0.3">
      <c r="B132" s="34"/>
      <c r="C132" s="233" t="s">
        <v>228</v>
      </c>
      <c r="D132" s="233" t="s">
        <v>218</v>
      </c>
      <c r="E132" s="234" t="s">
        <v>552</v>
      </c>
      <c r="F132" s="235" t="s">
        <v>553</v>
      </c>
      <c r="G132" s="236" t="s">
        <v>324</v>
      </c>
      <c r="H132" s="237">
        <v>2</v>
      </c>
      <c r="I132" s="238"/>
      <c r="J132" s="239">
        <f t="shared" si="0"/>
        <v>0</v>
      </c>
      <c r="K132" s="235" t="s">
        <v>20</v>
      </c>
      <c r="L132" s="240"/>
      <c r="M132" s="241" t="s">
        <v>20</v>
      </c>
      <c r="N132" s="242" t="s">
        <v>46</v>
      </c>
      <c r="O132" s="35"/>
      <c r="P132" s="190">
        <f t="shared" si="1"/>
        <v>0</v>
      </c>
      <c r="Q132" s="190">
        <v>1.7000000000000001E-4</v>
      </c>
      <c r="R132" s="190">
        <f t="shared" si="2"/>
        <v>3.4000000000000002E-4</v>
      </c>
      <c r="S132" s="190">
        <v>0</v>
      </c>
      <c r="T132" s="191">
        <f t="shared" si="3"/>
        <v>0</v>
      </c>
      <c r="AR132" s="17" t="s">
        <v>554</v>
      </c>
      <c r="AT132" s="17" t="s">
        <v>218</v>
      </c>
      <c r="AU132" s="17" t="s">
        <v>83</v>
      </c>
      <c r="AY132" s="17" t="s">
        <v>121</v>
      </c>
      <c r="BE132" s="192">
        <f t="shared" si="4"/>
        <v>0</v>
      </c>
      <c r="BF132" s="192">
        <f t="shared" si="5"/>
        <v>0</v>
      </c>
      <c r="BG132" s="192">
        <f t="shared" si="6"/>
        <v>0</v>
      </c>
      <c r="BH132" s="192">
        <f t="shared" si="7"/>
        <v>0</v>
      </c>
      <c r="BI132" s="192">
        <f t="shared" si="8"/>
        <v>0</v>
      </c>
      <c r="BJ132" s="17" t="s">
        <v>22</v>
      </c>
      <c r="BK132" s="192">
        <f t="shared" si="9"/>
        <v>0</v>
      </c>
      <c r="BL132" s="17" t="s">
        <v>554</v>
      </c>
      <c r="BM132" s="17" t="s">
        <v>555</v>
      </c>
    </row>
    <row r="133" spans="2:65" s="1" customFormat="1" ht="22.5" customHeight="1" x14ac:dyDescent="0.3">
      <c r="B133" s="34"/>
      <c r="C133" s="181" t="s">
        <v>235</v>
      </c>
      <c r="D133" s="181" t="s">
        <v>123</v>
      </c>
      <c r="E133" s="182" t="s">
        <v>556</v>
      </c>
      <c r="F133" s="183" t="s">
        <v>557</v>
      </c>
      <c r="G133" s="184" t="s">
        <v>324</v>
      </c>
      <c r="H133" s="185">
        <v>2</v>
      </c>
      <c r="I133" s="186"/>
      <c r="J133" s="187">
        <f t="shared" si="0"/>
        <v>0</v>
      </c>
      <c r="K133" s="183" t="s">
        <v>20</v>
      </c>
      <c r="L133" s="54"/>
      <c r="M133" s="188" t="s">
        <v>20</v>
      </c>
      <c r="N133" s="189" t="s">
        <v>46</v>
      </c>
      <c r="O133" s="35"/>
      <c r="P133" s="190">
        <f t="shared" si="1"/>
        <v>0</v>
      </c>
      <c r="Q133" s="190">
        <v>0</v>
      </c>
      <c r="R133" s="190">
        <f t="shared" si="2"/>
        <v>0</v>
      </c>
      <c r="S133" s="190">
        <v>0</v>
      </c>
      <c r="T133" s="191">
        <f t="shared" si="3"/>
        <v>0</v>
      </c>
      <c r="AR133" s="17" t="s">
        <v>212</v>
      </c>
      <c r="AT133" s="17" t="s">
        <v>123</v>
      </c>
      <c r="AU133" s="17" t="s">
        <v>83</v>
      </c>
      <c r="AY133" s="17" t="s">
        <v>121</v>
      </c>
      <c r="BE133" s="192">
        <f t="shared" si="4"/>
        <v>0</v>
      </c>
      <c r="BF133" s="192">
        <f t="shared" si="5"/>
        <v>0</v>
      </c>
      <c r="BG133" s="192">
        <f t="shared" si="6"/>
        <v>0</v>
      </c>
      <c r="BH133" s="192">
        <f t="shared" si="7"/>
        <v>0</v>
      </c>
      <c r="BI133" s="192">
        <f t="shared" si="8"/>
        <v>0</v>
      </c>
      <c r="BJ133" s="17" t="s">
        <v>22</v>
      </c>
      <c r="BK133" s="192">
        <f t="shared" si="9"/>
        <v>0</v>
      </c>
      <c r="BL133" s="17" t="s">
        <v>212</v>
      </c>
      <c r="BM133" s="17" t="s">
        <v>558</v>
      </c>
    </row>
    <row r="134" spans="2:65" s="1" customFormat="1" ht="57" customHeight="1" x14ac:dyDescent="0.3">
      <c r="B134" s="34"/>
      <c r="C134" s="233" t="s">
        <v>7</v>
      </c>
      <c r="D134" s="233" t="s">
        <v>218</v>
      </c>
      <c r="E134" s="234" t="s">
        <v>559</v>
      </c>
      <c r="F134" s="235" t="s">
        <v>560</v>
      </c>
      <c r="G134" s="236" t="s">
        <v>324</v>
      </c>
      <c r="H134" s="237">
        <v>2</v>
      </c>
      <c r="I134" s="238"/>
      <c r="J134" s="239">
        <f t="shared" si="0"/>
        <v>0</v>
      </c>
      <c r="K134" s="235" t="s">
        <v>20</v>
      </c>
      <c r="L134" s="240"/>
      <c r="M134" s="241" t="s">
        <v>20</v>
      </c>
      <c r="N134" s="242" t="s">
        <v>46</v>
      </c>
      <c r="O134" s="35"/>
      <c r="P134" s="190">
        <f t="shared" si="1"/>
        <v>0</v>
      </c>
      <c r="Q134" s="190">
        <v>6.2E-2</v>
      </c>
      <c r="R134" s="190">
        <f t="shared" si="2"/>
        <v>0.124</v>
      </c>
      <c r="S134" s="190">
        <v>0</v>
      </c>
      <c r="T134" s="191">
        <f t="shared" si="3"/>
        <v>0</v>
      </c>
      <c r="AR134" s="17" t="s">
        <v>554</v>
      </c>
      <c r="AT134" s="17" t="s">
        <v>218</v>
      </c>
      <c r="AU134" s="17" t="s">
        <v>83</v>
      </c>
      <c r="AY134" s="17" t="s">
        <v>121</v>
      </c>
      <c r="BE134" s="192">
        <f t="shared" si="4"/>
        <v>0</v>
      </c>
      <c r="BF134" s="192">
        <f t="shared" si="5"/>
        <v>0</v>
      </c>
      <c r="BG134" s="192">
        <f t="shared" si="6"/>
        <v>0</v>
      </c>
      <c r="BH134" s="192">
        <f t="shared" si="7"/>
        <v>0</v>
      </c>
      <c r="BI134" s="192">
        <f t="shared" si="8"/>
        <v>0</v>
      </c>
      <c r="BJ134" s="17" t="s">
        <v>22</v>
      </c>
      <c r="BK134" s="192">
        <f t="shared" si="9"/>
        <v>0</v>
      </c>
      <c r="BL134" s="17" t="s">
        <v>554</v>
      </c>
      <c r="BM134" s="17" t="s">
        <v>561</v>
      </c>
    </row>
    <row r="135" spans="2:65" s="1" customFormat="1" ht="22.5" customHeight="1" x14ac:dyDescent="0.3">
      <c r="B135" s="34"/>
      <c r="C135" s="181" t="s">
        <v>243</v>
      </c>
      <c r="D135" s="181" t="s">
        <v>123</v>
      </c>
      <c r="E135" s="182" t="s">
        <v>562</v>
      </c>
      <c r="F135" s="183" t="s">
        <v>563</v>
      </c>
      <c r="G135" s="184" t="s">
        <v>324</v>
      </c>
      <c r="H135" s="185">
        <v>2</v>
      </c>
      <c r="I135" s="186"/>
      <c r="J135" s="187">
        <f t="shared" si="0"/>
        <v>0</v>
      </c>
      <c r="K135" s="183" t="s">
        <v>20</v>
      </c>
      <c r="L135" s="54"/>
      <c r="M135" s="188" t="s">
        <v>20</v>
      </c>
      <c r="N135" s="189" t="s">
        <v>46</v>
      </c>
      <c r="O135" s="35"/>
      <c r="P135" s="190">
        <f t="shared" si="1"/>
        <v>0</v>
      </c>
      <c r="Q135" s="190">
        <v>0</v>
      </c>
      <c r="R135" s="190">
        <f t="shared" si="2"/>
        <v>0</v>
      </c>
      <c r="S135" s="190">
        <v>0</v>
      </c>
      <c r="T135" s="191">
        <f t="shared" si="3"/>
        <v>0</v>
      </c>
      <c r="AR135" s="17" t="s">
        <v>212</v>
      </c>
      <c r="AT135" s="17" t="s">
        <v>123</v>
      </c>
      <c r="AU135" s="17" t="s">
        <v>83</v>
      </c>
      <c r="AY135" s="17" t="s">
        <v>121</v>
      </c>
      <c r="BE135" s="192">
        <f t="shared" si="4"/>
        <v>0</v>
      </c>
      <c r="BF135" s="192">
        <f t="shared" si="5"/>
        <v>0</v>
      </c>
      <c r="BG135" s="192">
        <f t="shared" si="6"/>
        <v>0</v>
      </c>
      <c r="BH135" s="192">
        <f t="shared" si="7"/>
        <v>0</v>
      </c>
      <c r="BI135" s="192">
        <f t="shared" si="8"/>
        <v>0</v>
      </c>
      <c r="BJ135" s="17" t="s">
        <v>22</v>
      </c>
      <c r="BK135" s="192">
        <f t="shared" si="9"/>
        <v>0</v>
      </c>
      <c r="BL135" s="17" t="s">
        <v>212</v>
      </c>
      <c r="BM135" s="17" t="s">
        <v>564</v>
      </c>
    </row>
    <row r="136" spans="2:65" s="11" customFormat="1" x14ac:dyDescent="0.3">
      <c r="B136" s="193"/>
      <c r="C136" s="194"/>
      <c r="D136" s="195" t="s">
        <v>130</v>
      </c>
      <c r="E136" s="196" t="s">
        <v>20</v>
      </c>
      <c r="F136" s="197" t="s">
        <v>360</v>
      </c>
      <c r="G136" s="194"/>
      <c r="H136" s="198">
        <v>2</v>
      </c>
      <c r="I136" s="199"/>
      <c r="J136" s="194"/>
      <c r="K136" s="194"/>
      <c r="L136" s="200"/>
      <c r="M136" s="201"/>
      <c r="N136" s="202"/>
      <c r="O136" s="202"/>
      <c r="P136" s="202"/>
      <c r="Q136" s="202"/>
      <c r="R136" s="202"/>
      <c r="S136" s="202"/>
      <c r="T136" s="203"/>
      <c r="AT136" s="204" t="s">
        <v>130</v>
      </c>
      <c r="AU136" s="204" t="s">
        <v>83</v>
      </c>
      <c r="AV136" s="11" t="s">
        <v>83</v>
      </c>
      <c r="AW136" s="11" t="s">
        <v>39</v>
      </c>
      <c r="AX136" s="11" t="s">
        <v>75</v>
      </c>
      <c r="AY136" s="204" t="s">
        <v>121</v>
      </c>
    </row>
    <row r="137" spans="2:65" s="12" customFormat="1" x14ac:dyDescent="0.3">
      <c r="B137" s="205"/>
      <c r="C137" s="206"/>
      <c r="D137" s="195" t="s">
        <v>130</v>
      </c>
      <c r="E137" s="207" t="s">
        <v>20</v>
      </c>
      <c r="F137" s="208" t="s">
        <v>132</v>
      </c>
      <c r="G137" s="206"/>
      <c r="H137" s="209">
        <v>2</v>
      </c>
      <c r="I137" s="210"/>
      <c r="J137" s="206"/>
      <c r="K137" s="206"/>
      <c r="L137" s="211"/>
      <c r="M137" s="212"/>
      <c r="N137" s="213"/>
      <c r="O137" s="213"/>
      <c r="P137" s="213"/>
      <c r="Q137" s="213"/>
      <c r="R137" s="213"/>
      <c r="S137" s="213"/>
      <c r="T137" s="214"/>
      <c r="AT137" s="215" t="s">
        <v>130</v>
      </c>
      <c r="AU137" s="215" t="s">
        <v>83</v>
      </c>
      <c r="AV137" s="12" t="s">
        <v>133</v>
      </c>
      <c r="AW137" s="12" t="s">
        <v>39</v>
      </c>
      <c r="AX137" s="12" t="s">
        <v>75</v>
      </c>
      <c r="AY137" s="215" t="s">
        <v>121</v>
      </c>
    </row>
    <row r="138" spans="2:65" s="13" customFormat="1" x14ac:dyDescent="0.3">
      <c r="B138" s="216"/>
      <c r="C138" s="217"/>
      <c r="D138" s="218" t="s">
        <v>130</v>
      </c>
      <c r="E138" s="219" t="s">
        <v>20</v>
      </c>
      <c r="F138" s="220" t="s">
        <v>134</v>
      </c>
      <c r="G138" s="217"/>
      <c r="H138" s="221">
        <v>2</v>
      </c>
      <c r="I138" s="222"/>
      <c r="J138" s="217"/>
      <c r="K138" s="217"/>
      <c r="L138" s="223"/>
      <c r="M138" s="224"/>
      <c r="N138" s="225"/>
      <c r="O138" s="225"/>
      <c r="P138" s="225"/>
      <c r="Q138" s="225"/>
      <c r="R138" s="225"/>
      <c r="S138" s="225"/>
      <c r="T138" s="226"/>
      <c r="AT138" s="227" t="s">
        <v>130</v>
      </c>
      <c r="AU138" s="227" t="s">
        <v>83</v>
      </c>
      <c r="AV138" s="13" t="s">
        <v>128</v>
      </c>
      <c r="AW138" s="13" t="s">
        <v>39</v>
      </c>
      <c r="AX138" s="13" t="s">
        <v>22</v>
      </c>
      <c r="AY138" s="227" t="s">
        <v>121</v>
      </c>
    </row>
    <row r="139" spans="2:65" s="1" customFormat="1" ht="22.5" customHeight="1" x14ac:dyDescent="0.3">
      <c r="B139" s="34"/>
      <c r="C139" s="233" t="s">
        <v>247</v>
      </c>
      <c r="D139" s="233" t="s">
        <v>218</v>
      </c>
      <c r="E139" s="234" t="s">
        <v>565</v>
      </c>
      <c r="F139" s="235" t="s">
        <v>566</v>
      </c>
      <c r="G139" s="236" t="s">
        <v>324</v>
      </c>
      <c r="H139" s="237">
        <v>2</v>
      </c>
      <c r="I139" s="238"/>
      <c r="J139" s="239">
        <f>ROUND(I139*H139,2)</f>
        <v>0</v>
      </c>
      <c r="K139" s="235" t="s">
        <v>20</v>
      </c>
      <c r="L139" s="240"/>
      <c r="M139" s="241" t="s">
        <v>20</v>
      </c>
      <c r="N139" s="242" t="s">
        <v>46</v>
      </c>
      <c r="O139" s="35"/>
      <c r="P139" s="190">
        <f>O139*H139</f>
        <v>0</v>
      </c>
      <c r="Q139" s="190">
        <v>0.19700000000000001</v>
      </c>
      <c r="R139" s="190">
        <f>Q139*H139</f>
        <v>0.39400000000000002</v>
      </c>
      <c r="S139" s="190">
        <v>0</v>
      </c>
      <c r="T139" s="191">
        <f>S139*H139</f>
        <v>0</v>
      </c>
      <c r="AR139" s="17" t="s">
        <v>554</v>
      </c>
      <c r="AT139" s="17" t="s">
        <v>218</v>
      </c>
      <c r="AU139" s="17" t="s">
        <v>83</v>
      </c>
      <c r="AY139" s="17" t="s">
        <v>121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7" t="s">
        <v>22</v>
      </c>
      <c r="BK139" s="192">
        <f>ROUND(I139*H139,2)</f>
        <v>0</v>
      </c>
      <c r="BL139" s="17" t="s">
        <v>554</v>
      </c>
      <c r="BM139" s="17" t="s">
        <v>567</v>
      </c>
    </row>
    <row r="140" spans="2:65" s="11" customFormat="1" x14ac:dyDescent="0.3">
      <c r="B140" s="193"/>
      <c r="C140" s="194"/>
      <c r="D140" s="195" t="s">
        <v>130</v>
      </c>
      <c r="E140" s="196" t="s">
        <v>20</v>
      </c>
      <c r="F140" s="197" t="s">
        <v>360</v>
      </c>
      <c r="G140" s="194"/>
      <c r="H140" s="198">
        <v>2</v>
      </c>
      <c r="I140" s="199"/>
      <c r="J140" s="194"/>
      <c r="K140" s="194"/>
      <c r="L140" s="200"/>
      <c r="M140" s="201"/>
      <c r="N140" s="202"/>
      <c r="O140" s="202"/>
      <c r="P140" s="202"/>
      <c r="Q140" s="202"/>
      <c r="R140" s="202"/>
      <c r="S140" s="202"/>
      <c r="T140" s="203"/>
      <c r="AT140" s="204" t="s">
        <v>130</v>
      </c>
      <c r="AU140" s="204" t="s">
        <v>83</v>
      </c>
      <c r="AV140" s="11" t="s">
        <v>83</v>
      </c>
      <c r="AW140" s="11" t="s">
        <v>39</v>
      </c>
      <c r="AX140" s="11" t="s">
        <v>75</v>
      </c>
      <c r="AY140" s="204" t="s">
        <v>121</v>
      </c>
    </row>
    <row r="141" spans="2:65" s="12" customFormat="1" x14ac:dyDescent="0.3">
      <c r="B141" s="205"/>
      <c r="C141" s="206"/>
      <c r="D141" s="195" t="s">
        <v>130</v>
      </c>
      <c r="E141" s="207" t="s">
        <v>20</v>
      </c>
      <c r="F141" s="208" t="s">
        <v>132</v>
      </c>
      <c r="G141" s="206"/>
      <c r="H141" s="209">
        <v>2</v>
      </c>
      <c r="I141" s="210"/>
      <c r="J141" s="206"/>
      <c r="K141" s="206"/>
      <c r="L141" s="211"/>
      <c r="M141" s="212"/>
      <c r="N141" s="213"/>
      <c r="O141" s="213"/>
      <c r="P141" s="213"/>
      <c r="Q141" s="213"/>
      <c r="R141" s="213"/>
      <c r="S141" s="213"/>
      <c r="T141" s="214"/>
      <c r="AT141" s="215" t="s">
        <v>130</v>
      </c>
      <c r="AU141" s="215" t="s">
        <v>83</v>
      </c>
      <c r="AV141" s="12" t="s">
        <v>133</v>
      </c>
      <c r="AW141" s="12" t="s">
        <v>39</v>
      </c>
      <c r="AX141" s="12" t="s">
        <v>75</v>
      </c>
      <c r="AY141" s="215" t="s">
        <v>121</v>
      </c>
    </row>
    <row r="142" spans="2:65" s="13" customFormat="1" x14ac:dyDescent="0.3">
      <c r="B142" s="216"/>
      <c r="C142" s="217"/>
      <c r="D142" s="218" t="s">
        <v>130</v>
      </c>
      <c r="E142" s="219" t="s">
        <v>20</v>
      </c>
      <c r="F142" s="220" t="s">
        <v>134</v>
      </c>
      <c r="G142" s="217"/>
      <c r="H142" s="221">
        <v>2</v>
      </c>
      <c r="I142" s="222"/>
      <c r="J142" s="217"/>
      <c r="K142" s="217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130</v>
      </c>
      <c r="AU142" s="227" t="s">
        <v>83</v>
      </c>
      <c r="AV142" s="13" t="s">
        <v>128</v>
      </c>
      <c r="AW142" s="13" t="s">
        <v>39</v>
      </c>
      <c r="AX142" s="13" t="s">
        <v>22</v>
      </c>
      <c r="AY142" s="227" t="s">
        <v>121</v>
      </c>
    </row>
    <row r="143" spans="2:65" s="1" customFormat="1" ht="22.5" customHeight="1" x14ac:dyDescent="0.3">
      <c r="B143" s="34"/>
      <c r="C143" s="233" t="s">
        <v>251</v>
      </c>
      <c r="D143" s="233" t="s">
        <v>218</v>
      </c>
      <c r="E143" s="234" t="s">
        <v>568</v>
      </c>
      <c r="F143" s="235" t="s">
        <v>569</v>
      </c>
      <c r="G143" s="236" t="s">
        <v>324</v>
      </c>
      <c r="H143" s="237">
        <v>2</v>
      </c>
      <c r="I143" s="238"/>
      <c r="J143" s="239">
        <f>ROUND(I143*H143,2)</f>
        <v>0</v>
      </c>
      <c r="K143" s="235" t="s">
        <v>20</v>
      </c>
      <c r="L143" s="240"/>
      <c r="M143" s="241" t="s">
        <v>20</v>
      </c>
      <c r="N143" s="242" t="s">
        <v>46</v>
      </c>
      <c r="O143" s="35"/>
      <c r="P143" s="190">
        <f>O143*H143</f>
        <v>0</v>
      </c>
      <c r="Q143" s="190">
        <v>1.7999999999999999E-2</v>
      </c>
      <c r="R143" s="190">
        <f>Q143*H143</f>
        <v>3.5999999999999997E-2</v>
      </c>
      <c r="S143" s="190">
        <v>0</v>
      </c>
      <c r="T143" s="191">
        <f>S143*H143</f>
        <v>0</v>
      </c>
      <c r="AR143" s="17" t="s">
        <v>284</v>
      </c>
      <c r="AT143" s="17" t="s">
        <v>218</v>
      </c>
      <c r="AU143" s="17" t="s">
        <v>83</v>
      </c>
      <c r="AY143" s="17" t="s">
        <v>121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7" t="s">
        <v>22</v>
      </c>
      <c r="BK143" s="192">
        <f>ROUND(I143*H143,2)</f>
        <v>0</v>
      </c>
      <c r="BL143" s="17" t="s">
        <v>212</v>
      </c>
      <c r="BM143" s="17" t="s">
        <v>570</v>
      </c>
    </row>
    <row r="144" spans="2:65" s="1" customFormat="1" ht="22.5" customHeight="1" x14ac:dyDescent="0.3">
      <c r="B144" s="34"/>
      <c r="C144" s="181" t="s">
        <v>255</v>
      </c>
      <c r="D144" s="181" t="s">
        <v>123</v>
      </c>
      <c r="E144" s="182" t="s">
        <v>571</v>
      </c>
      <c r="F144" s="183" t="s">
        <v>572</v>
      </c>
      <c r="G144" s="184" t="s">
        <v>324</v>
      </c>
      <c r="H144" s="185">
        <v>1</v>
      </c>
      <c r="I144" s="186"/>
      <c r="J144" s="187">
        <f>ROUND(I144*H144,2)</f>
        <v>0</v>
      </c>
      <c r="K144" s="183" t="s">
        <v>20</v>
      </c>
      <c r="L144" s="54"/>
      <c r="M144" s="188" t="s">
        <v>20</v>
      </c>
      <c r="N144" s="189" t="s">
        <v>46</v>
      </c>
      <c r="O144" s="35"/>
      <c r="P144" s="190">
        <f>O144*H144</f>
        <v>0</v>
      </c>
      <c r="Q144" s="190">
        <v>0</v>
      </c>
      <c r="R144" s="190">
        <f>Q144*H144</f>
        <v>0</v>
      </c>
      <c r="S144" s="190">
        <v>0</v>
      </c>
      <c r="T144" s="191">
        <f>S144*H144</f>
        <v>0</v>
      </c>
      <c r="AR144" s="17" t="s">
        <v>212</v>
      </c>
      <c r="AT144" s="17" t="s">
        <v>123</v>
      </c>
      <c r="AU144" s="17" t="s">
        <v>83</v>
      </c>
      <c r="AY144" s="17" t="s">
        <v>121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7" t="s">
        <v>22</v>
      </c>
      <c r="BK144" s="192">
        <f>ROUND(I144*H144,2)</f>
        <v>0</v>
      </c>
      <c r="BL144" s="17" t="s">
        <v>212</v>
      </c>
      <c r="BM144" s="17" t="s">
        <v>573</v>
      </c>
    </row>
    <row r="145" spans="2:65" s="10" customFormat="1" ht="37.35" customHeight="1" x14ac:dyDescent="0.35">
      <c r="B145" s="164"/>
      <c r="C145" s="165"/>
      <c r="D145" s="166" t="s">
        <v>74</v>
      </c>
      <c r="E145" s="167" t="s">
        <v>218</v>
      </c>
      <c r="F145" s="167" t="s">
        <v>574</v>
      </c>
      <c r="G145" s="165"/>
      <c r="H145" s="165"/>
      <c r="I145" s="168"/>
      <c r="J145" s="169">
        <f>BK145</f>
        <v>0</v>
      </c>
      <c r="K145" s="165"/>
      <c r="L145" s="170"/>
      <c r="M145" s="171"/>
      <c r="N145" s="172"/>
      <c r="O145" s="172"/>
      <c r="P145" s="173">
        <f>P146+P184</f>
        <v>0</v>
      </c>
      <c r="Q145" s="172"/>
      <c r="R145" s="173">
        <f>R146+R184</f>
        <v>4.9888670000000008</v>
      </c>
      <c r="S145" s="172"/>
      <c r="T145" s="174">
        <f>T146+T184</f>
        <v>0</v>
      </c>
      <c r="AR145" s="175" t="s">
        <v>133</v>
      </c>
      <c r="AT145" s="176" t="s">
        <v>74</v>
      </c>
      <c r="AU145" s="176" t="s">
        <v>75</v>
      </c>
      <c r="AY145" s="175" t="s">
        <v>121</v>
      </c>
      <c r="BK145" s="177">
        <f>BK146+BK184</f>
        <v>0</v>
      </c>
    </row>
    <row r="146" spans="2:65" s="10" customFormat="1" ht="19.899999999999999" customHeight="1" x14ac:dyDescent="0.3">
      <c r="B146" s="164"/>
      <c r="C146" s="165"/>
      <c r="D146" s="178" t="s">
        <v>74</v>
      </c>
      <c r="E146" s="179" t="s">
        <v>575</v>
      </c>
      <c r="F146" s="179" t="s">
        <v>576</v>
      </c>
      <c r="G146" s="165"/>
      <c r="H146" s="165"/>
      <c r="I146" s="168"/>
      <c r="J146" s="180">
        <f>BK146</f>
        <v>0</v>
      </c>
      <c r="K146" s="165"/>
      <c r="L146" s="170"/>
      <c r="M146" s="171"/>
      <c r="N146" s="172"/>
      <c r="O146" s="172"/>
      <c r="P146" s="173">
        <f>SUM(P147:P183)</f>
        <v>0</v>
      </c>
      <c r="Q146" s="172"/>
      <c r="R146" s="173">
        <f>SUM(R147:R183)</f>
        <v>3.1074999999999998E-2</v>
      </c>
      <c r="S146" s="172"/>
      <c r="T146" s="174">
        <f>SUM(T147:T183)</f>
        <v>0</v>
      </c>
      <c r="AR146" s="175" t="s">
        <v>133</v>
      </c>
      <c r="AT146" s="176" t="s">
        <v>74</v>
      </c>
      <c r="AU146" s="176" t="s">
        <v>22</v>
      </c>
      <c r="AY146" s="175" t="s">
        <v>121</v>
      </c>
      <c r="BK146" s="177">
        <f>SUM(BK147:BK183)</f>
        <v>0</v>
      </c>
    </row>
    <row r="147" spans="2:65" s="1" customFormat="1" ht="22.5" customHeight="1" x14ac:dyDescent="0.3">
      <c r="B147" s="34"/>
      <c r="C147" s="181" t="s">
        <v>259</v>
      </c>
      <c r="D147" s="181" t="s">
        <v>123</v>
      </c>
      <c r="E147" s="182" t="s">
        <v>577</v>
      </c>
      <c r="F147" s="183" t="s">
        <v>578</v>
      </c>
      <c r="G147" s="184" t="s">
        <v>159</v>
      </c>
      <c r="H147" s="185">
        <v>10</v>
      </c>
      <c r="I147" s="186"/>
      <c r="J147" s="187">
        <f>ROUND(I147*H147,2)</f>
        <v>0</v>
      </c>
      <c r="K147" s="183" t="s">
        <v>20</v>
      </c>
      <c r="L147" s="54"/>
      <c r="M147" s="188" t="s">
        <v>20</v>
      </c>
      <c r="N147" s="189" t="s">
        <v>46</v>
      </c>
      <c r="O147" s="35"/>
      <c r="P147" s="190">
        <f>O147*H147</f>
        <v>0</v>
      </c>
      <c r="Q147" s="190">
        <v>0</v>
      </c>
      <c r="R147" s="190">
        <f>Q147*H147</f>
        <v>0</v>
      </c>
      <c r="S147" s="190">
        <v>0</v>
      </c>
      <c r="T147" s="191">
        <f>S147*H147</f>
        <v>0</v>
      </c>
      <c r="AR147" s="17" t="s">
        <v>436</v>
      </c>
      <c r="AT147" s="17" t="s">
        <v>123</v>
      </c>
      <c r="AU147" s="17" t="s">
        <v>83</v>
      </c>
      <c r="AY147" s="17" t="s">
        <v>121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7" t="s">
        <v>22</v>
      </c>
      <c r="BK147" s="192">
        <f>ROUND(I147*H147,2)</f>
        <v>0</v>
      </c>
      <c r="BL147" s="17" t="s">
        <v>436</v>
      </c>
      <c r="BM147" s="17" t="s">
        <v>579</v>
      </c>
    </row>
    <row r="148" spans="2:65" s="11" customFormat="1" x14ac:dyDescent="0.3">
      <c r="B148" s="193"/>
      <c r="C148" s="194"/>
      <c r="D148" s="195" t="s">
        <v>130</v>
      </c>
      <c r="E148" s="196" t="s">
        <v>20</v>
      </c>
      <c r="F148" s="197" t="s">
        <v>161</v>
      </c>
      <c r="G148" s="194"/>
      <c r="H148" s="198">
        <v>10</v>
      </c>
      <c r="I148" s="199"/>
      <c r="J148" s="194"/>
      <c r="K148" s="194"/>
      <c r="L148" s="200"/>
      <c r="M148" s="201"/>
      <c r="N148" s="202"/>
      <c r="O148" s="202"/>
      <c r="P148" s="202"/>
      <c r="Q148" s="202"/>
      <c r="R148" s="202"/>
      <c r="S148" s="202"/>
      <c r="T148" s="203"/>
      <c r="AT148" s="204" t="s">
        <v>130</v>
      </c>
      <c r="AU148" s="204" t="s">
        <v>83</v>
      </c>
      <c r="AV148" s="11" t="s">
        <v>83</v>
      </c>
      <c r="AW148" s="11" t="s">
        <v>39</v>
      </c>
      <c r="AX148" s="11" t="s">
        <v>75</v>
      </c>
      <c r="AY148" s="204" t="s">
        <v>121</v>
      </c>
    </row>
    <row r="149" spans="2:65" s="12" customFormat="1" x14ac:dyDescent="0.3">
      <c r="B149" s="205"/>
      <c r="C149" s="206"/>
      <c r="D149" s="195" t="s">
        <v>130</v>
      </c>
      <c r="E149" s="207" t="s">
        <v>20</v>
      </c>
      <c r="F149" s="208" t="s">
        <v>132</v>
      </c>
      <c r="G149" s="206"/>
      <c r="H149" s="209">
        <v>10</v>
      </c>
      <c r="I149" s="210"/>
      <c r="J149" s="206"/>
      <c r="K149" s="206"/>
      <c r="L149" s="211"/>
      <c r="M149" s="212"/>
      <c r="N149" s="213"/>
      <c r="O149" s="213"/>
      <c r="P149" s="213"/>
      <c r="Q149" s="213"/>
      <c r="R149" s="213"/>
      <c r="S149" s="213"/>
      <c r="T149" s="214"/>
      <c r="AT149" s="215" t="s">
        <v>130</v>
      </c>
      <c r="AU149" s="215" t="s">
        <v>83</v>
      </c>
      <c r="AV149" s="12" t="s">
        <v>133</v>
      </c>
      <c r="AW149" s="12" t="s">
        <v>39</v>
      </c>
      <c r="AX149" s="12" t="s">
        <v>75</v>
      </c>
      <c r="AY149" s="215" t="s">
        <v>121</v>
      </c>
    </row>
    <row r="150" spans="2:65" s="13" customFormat="1" x14ac:dyDescent="0.3">
      <c r="B150" s="216"/>
      <c r="C150" s="217"/>
      <c r="D150" s="218" t="s">
        <v>130</v>
      </c>
      <c r="E150" s="219" t="s">
        <v>20</v>
      </c>
      <c r="F150" s="220" t="s">
        <v>134</v>
      </c>
      <c r="G150" s="217"/>
      <c r="H150" s="221">
        <v>10</v>
      </c>
      <c r="I150" s="222"/>
      <c r="J150" s="217"/>
      <c r="K150" s="217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130</v>
      </c>
      <c r="AU150" s="227" t="s">
        <v>83</v>
      </c>
      <c r="AV150" s="13" t="s">
        <v>128</v>
      </c>
      <c r="AW150" s="13" t="s">
        <v>39</v>
      </c>
      <c r="AX150" s="13" t="s">
        <v>22</v>
      </c>
      <c r="AY150" s="227" t="s">
        <v>121</v>
      </c>
    </row>
    <row r="151" spans="2:65" s="1" customFormat="1" ht="22.5" customHeight="1" x14ac:dyDescent="0.3">
      <c r="B151" s="34"/>
      <c r="C151" s="233" t="s">
        <v>263</v>
      </c>
      <c r="D151" s="233" t="s">
        <v>218</v>
      </c>
      <c r="E151" s="234" t="s">
        <v>580</v>
      </c>
      <c r="F151" s="235" t="s">
        <v>581</v>
      </c>
      <c r="G151" s="236" t="s">
        <v>159</v>
      </c>
      <c r="H151" s="237">
        <v>11</v>
      </c>
      <c r="I151" s="238"/>
      <c r="J151" s="239">
        <f>ROUND(I151*H151,2)</f>
        <v>0</v>
      </c>
      <c r="K151" s="235" t="s">
        <v>20</v>
      </c>
      <c r="L151" s="240"/>
      <c r="M151" s="241" t="s">
        <v>20</v>
      </c>
      <c r="N151" s="242" t="s">
        <v>46</v>
      </c>
      <c r="O151" s="35"/>
      <c r="P151" s="190">
        <f>O151*H151</f>
        <v>0</v>
      </c>
      <c r="Q151" s="190">
        <v>7.5000000000000002E-4</v>
      </c>
      <c r="R151" s="190">
        <f>Q151*H151</f>
        <v>8.2500000000000004E-3</v>
      </c>
      <c r="S151" s="190">
        <v>0</v>
      </c>
      <c r="T151" s="191">
        <f>S151*H151</f>
        <v>0</v>
      </c>
      <c r="AR151" s="17" t="s">
        <v>554</v>
      </c>
      <c r="AT151" s="17" t="s">
        <v>218</v>
      </c>
      <c r="AU151" s="17" t="s">
        <v>83</v>
      </c>
      <c r="AY151" s="17" t="s">
        <v>121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7" t="s">
        <v>22</v>
      </c>
      <c r="BK151" s="192">
        <f>ROUND(I151*H151,2)</f>
        <v>0</v>
      </c>
      <c r="BL151" s="17" t="s">
        <v>554</v>
      </c>
      <c r="BM151" s="17" t="s">
        <v>582</v>
      </c>
    </row>
    <row r="152" spans="2:65" s="11" customFormat="1" x14ac:dyDescent="0.3">
      <c r="B152" s="193"/>
      <c r="C152" s="194"/>
      <c r="D152" s="195" t="s">
        <v>130</v>
      </c>
      <c r="E152" s="196" t="s">
        <v>20</v>
      </c>
      <c r="F152" s="197" t="s">
        <v>161</v>
      </c>
      <c r="G152" s="194"/>
      <c r="H152" s="198">
        <v>10</v>
      </c>
      <c r="I152" s="199"/>
      <c r="J152" s="194"/>
      <c r="K152" s="194"/>
      <c r="L152" s="200"/>
      <c r="M152" s="201"/>
      <c r="N152" s="202"/>
      <c r="O152" s="202"/>
      <c r="P152" s="202"/>
      <c r="Q152" s="202"/>
      <c r="R152" s="202"/>
      <c r="S152" s="202"/>
      <c r="T152" s="203"/>
      <c r="AT152" s="204" t="s">
        <v>130</v>
      </c>
      <c r="AU152" s="204" t="s">
        <v>83</v>
      </c>
      <c r="AV152" s="11" t="s">
        <v>83</v>
      </c>
      <c r="AW152" s="11" t="s">
        <v>39</v>
      </c>
      <c r="AX152" s="11" t="s">
        <v>75</v>
      </c>
      <c r="AY152" s="204" t="s">
        <v>121</v>
      </c>
    </row>
    <row r="153" spans="2:65" s="12" customFormat="1" x14ac:dyDescent="0.3">
      <c r="B153" s="205"/>
      <c r="C153" s="206"/>
      <c r="D153" s="195" t="s">
        <v>130</v>
      </c>
      <c r="E153" s="207" t="s">
        <v>20</v>
      </c>
      <c r="F153" s="208" t="s">
        <v>132</v>
      </c>
      <c r="G153" s="206"/>
      <c r="H153" s="209">
        <v>10</v>
      </c>
      <c r="I153" s="210"/>
      <c r="J153" s="206"/>
      <c r="K153" s="206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130</v>
      </c>
      <c r="AU153" s="215" t="s">
        <v>83</v>
      </c>
      <c r="AV153" s="12" t="s">
        <v>133</v>
      </c>
      <c r="AW153" s="12" t="s">
        <v>39</v>
      </c>
      <c r="AX153" s="12" t="s">
        <v>75</v>
      </c>
      <c r="AY153" s="215" t="s">
        <v>121</v>
      </c>
    </row>
    <row r="154" spans="2:65" s="13" customFormat="1" x14ac:dyDescent="0.3">
      <c r="B154" s="216"/>
      <c r="C154" s="217"/>
      <c r="D154" s="195" t="s">
        <v>130</v>
      </c>
      <c r="E154" s="228" t="s">
        <v>20</v>
      </c>
      <c r="F154" s="229" t="s">
        <v>134</v>
      </c>
      <c r="G154" s="217"/>
      <c r="H154" s="230">
        <v>10</v>
      </c>
      <c r="I154" s="222"/>
      <c r="J154" s="217"/>
      <c r="K154" s="217"/>
      <c r="L154" s="223"/>
      <c r="M154" s="224"/>
      <c r="N154" s="225"/>
      <c r="O154" s="225"/>
      <c r="P154" s="225"/>
      <c r="Q154" s="225"/>
      <c r="R154" s="225"/>
      <c r="S154" s="225"/>
      <c r="T154" s="226"/>
      <c r="AT154" s="227" t="s">
        <v>130</v>
      </c>
      <c r="AU154" s="227" t="s">
        <v>83</v>
      </c>
      <c r="AV154" s="13" t="s">
        <v>128</v>
      </c>
      <c r="AW154" s="13" t="s">
        <v>39</v>
      </c>
      <c r="AX154" s="13" t="s">
        <v>22</v>
      </c>
      <c r="AY154" s="227" t="s">
        <v>121</v>
      </c>
    </row>
    <row r="155" spans="2:65" s="11" customFormat="1" x14ac:dyDescent="0.3">
      <c r="B155" s="193"/>
      <c r="C155" s="194"/>
      <c r="D155" s="218" t="s">
        <v>130</v>
      </c>
      <c r="E155" s="194"/>
      <c r="F155" s="231" t="s">
        <v>583</v>
      </c>
      <c r="G155" s="194"/>
      <c r="H155" s="232">
        <v>11</v>
      </c>
      <c r="I155" s="199"/>
      <c r="J155" s="194"/>
      <c r="K155" s="194"/>
      <c r="L155" s="200"/>
      <c r="M155" s="201"/>
      <c r="N155" s="202"/>
      <c r="O155" s="202"/>
      <c r="P155" s="202"/>
      <c r="Q155" s="202"/>
      <c r="R155" s="202"/>
      <c r="S155" s="202"/>
      <c r="T155" s="203"/>
      <c r="AT155" s="204" t="s">
        <v>130</v>
      </c>
      <c r="AU155" s="204" t="s">
        <v>83</v>
      </c>
      <c r="AV155" s="11" t="s">
        <v>83</v>
      </c>
      <c r="AW155" s="11" t="s">
        <v>4</v>
      </c>
      <c r="AX155" s="11" t="s">
        <v>22</v>
      </c>
      <c r="AY155" s="204" t="s">
        <v>121</v>
      </c>
    </row>
    <row r="156" spans="2:65" s="1" customFormat="1" ht="31.5" customHeight="1" x14ac:dyDescent="0.3">
      <c r="B156" s="34"/>
      <c r="C156" s="181" t="s">
        <v>267</v>
      </c>
      <c r="D156" s="181" t="s">
        <v>123</v>
      </c>
      <c r="E156" s="182" t="s">
        <v>584</v>
      </c>
      <c r="F156" s="183" t="s">
        <v>585</v>
      </c>
      <c r="G156" s="184" t="s">
        <v>324</v>
      </c>
      <c r="H156" s="185">
        <v>1</v>
      </c>
      <c r="I156" s="186"/>
      <c r="J156" s="187">
        <f>ROUND(I156*H156,2)</f>
        <v>0</v>
      </c>
      <c r="K156" s="183" t="s">
        <v>20</v>
      </c>
      <c r="L156" s="54"/>
      <c r="M156" s="188" t="s">
        <v>20</v>
      </c>
      <c r="N156" s="189" t="s">
        <v>46</v>
      </c>
      <c r="O156" s="35"/>
      <c r="P156" s="190">
        <f>O156*H156</f>
        <v>0</v>
      </c>
      <c r="Q156" s="190">
        <v>0</v>
      </c>
      <c r="R156" s="190">
        <f>Q156*H156</f>
        <v>0</v>
      </c>
      <c r="S156" s="190">
        <v>0</v>
      </c>
      <c r="T156" s="191">
        <f>S156*H156</f>
        <v>0</v>
      </c>
      <c r="AR156" s="17" t="s">
        <v>436</v>
      </c>
      <c r="AT156" s="17" t="s">
        <v>123</v>
      </c>
      <c r="AU156" s="17" t="s">
        <v>83</v>
      </c>
      <c r="AY156" s="17" t="s">
        <v>121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7" t="s">
        <v>22</v>
      </c>
      <c r="BK156" s="192">
        <f>ROUND(I156*H156,2)</f>
        <v>0</v>
      </c>
      <c r="BL156" s="17" t="s">
        <v>436</v>
      </c>
      <c r="BM156" s="17" t="s">
        <v>586</v>
      </c>
    </row>
    <row r="157" spans="2:65" s="1" customFormat="1" ht="22.5" customHeight="1" x14ac:dyDescent="0.3">
      <c r="B157" s="34"/>
      <c r="C157" s="181" t="s">
        <v>271</v>
      </c>
      <c r="D157" s="181" t="s">
        <v>123</v>
      </c>
      <c r="E157" s="182" t="s">
        <v>587</v>
      </c>
      <c r="F157" s="183" t="s">
        <v>588</v>
      </c>
      <c r="G157" s="184" t="s">
        <v>159</v>
      </c>
      <c r="H157" s="185">
        <v>15</v>
      </c>
      <c r="I157" s="186"/>
      <c r="J157" s="187">
        <f>ROUND(I157*H157,2)</f>
        <v>0</v>
      </c>
      <c r="K157" s="183" t="s">
        <v>20</v>
      </c>
      <c r="L157" s="54"/>
      <c r="M157" s="188" t="s">
        <v>20</v>
      </c>
      <c r="N157" s="189" t="s">
        <v>46</v>
      </c>
      <c r="O157" s="35"/>
      <c r="P157" s="190">
        <f>O157*H157</f>
        <v>0</v>
      </c>
      <c r="Q157" s="190">
        <v>0</v>
      </c>
      <c r="R157" s="190">
        <f>Q157*H157</f>
        <v>0</v>
      </c>
      <c r="S157" s="190">
        <v>0</v>
      </c>
      <c r="T157" s="191">
        <f>S157*H157</f>
        <v>0</v>
      </c>
      <c r="AR157" s="17" t="s">
        <v>436</v>
      </c>
      <c r="AT157" s="17" t="s">
        <v>123</v>
      </c>
      <c r="AU157" s="17" t="s">
        <v>83</v>
      </c>
      <c r="AY157" s="17" t="s">
        <v>121</v>
      </c>
      <c r="BE157" s="192">
        <f>IF(N157="základní",J157,0)</f>
        <v>0</v>
      </c>
      <c r="BF157" s="192">
        <f>IF(N157="snížená",J157,0)</f>
        <v>0</v>
      </c>
      <c r="BG157" s="192">
        <f>IF(N157="zákl. přenesená",J157,0)</f>
        <v>0</v>
      </c>
      <c r="BH157" s="192">
        <f>IF(N157="sníž. přenesená",J157,0)</f>
        <v>0</v>
      </c>
      <c r="BI157" s="192">
        <f>IF(N157="nulová",J157,0)</f>
        <v>0</v>
      </c>
      <c r="BJ157" s="17" t="s">
        <v>22</v>
      </c>
      <c r="BK157" s="192">
        <f>ROUND(I157*H157,2)</f>
        <v>0</v>
      </c>
      <c r="BL157" s="17" t="s">
        <v>436</v>
      </c>
      <c r="BM157" s="17" t="s">
        <v>589</v>
      </c>
    </row>
    <row r="158" spans="2:65" s="11" customFormat="1" x14ac:dyDescent="0.3">
      <c r="B158" s="193"/>
      <c r="C158" s="194"/>
      <c r="D158" s="195" t="s">
        <v>130</v>
      </c>
      <c r="E158" s="196" t="s">
        <v>20</v>
      </c>
      <c r="F158" s="197" t="s">
        <v>590</v>
      </c>
      <c r="G158" s="194"/>
      <c r="H158" s="198">
        <v>15</v>
      </c>
      <c r="I158" s="199"/>
      <c r="J158" s="194"/>
      <c r="K158" s="194"/>
      <c r="L158" s="200"/>
      <c r="M158" s="201"/>
      <c r="N158" s="202"/>
      <c r="O158" s="202"/>
      <c r="P158" s="202"/>
      <c r="Q158" s="202"/>
      <c r="R158" s="202"/>
      <c r="S158" s="202"/>
      <c r="T158" s="203"/>
      <c r="AT158" s="204" t="s">
        <v>130</v>
      </c>
      <c r="AU158" s="204" t="s">
        <v>83</v>
      </c>
      <c r="AV158" s="11" t="s">
        <v>83</v>
      </c>
      <c r="AW158" s="11" t="s">
        <v>39</v>
      </c>
      <c r="AX158" s="11" t="s">
        <v>75</v>
      </c>
      <c r="AY158" s="204" t="s">
        <v>121</v>
      </c>
    </row>
    <row r="159" spans="2:65" s="12" customFormat="1" x14ac:dyDescent="0.3">
      <c r="B159" s="205"/>
      <c r="C159" s="206"/>
      <c r="D159" s="195" t="s">
        <v>130</v>
      </c>
      <c r="E159" s="207" t="s">
        <v>20</v>
      </c>
      <c r="F159" s="208" t="s">
        <v>132</v>
      </c>
      <c r="G159" s="206"/>
      <c r="H159" s="209">
        <v>15</v>
      </c>
      <c r="I159" s="210"/>
      <c r="J159" s="206"/>
      <c r="K159" s="206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130</v>
      </c>
      <c r="AU159" s="215" t="s">
        <v>83</v>
      </c>
      <c r="AV159" s="12" t="s">
        <v>133</v>
      </c>
      <c r="AW159" s="12" t="s">
        <v>39</v>
      </c>
      <c r="AX159" s="12" t="s">
        <v>75</v>
      </c>
      <c r="AY159" s="215" t="s">
        <v>121</v>
      </c>
    </row>
    <row r="160" spans="2:65" s="13" customFormat="1" x14ac:dyDescent="0.3">
      <c r="B160" s="216"/>
      <c r="C160" s="217"/>
      <c r="D160" s="218" t="s">
        <v>130</v>
      </c>
      <c r="E160" s="219" t="s">
        <v>20</v>
      </c>
      <c r="F160" s="220" t="s">
        <v>134</v>
      </c>
      <c r="G160" s="217"/>
      <c r="H160" s="221">
        <v>15</v>
      </c>
      <c r="I160" s="222"/>
      <c r="J160" s="217"/>
      <c r="K160" s="217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130</v>
      </c>
      <c r="AU160" s="227" t="s">
        <v>83</v>
      </c>
      <c r="AV160" s="13" t="s">
        <v>128</v>
      </c>
      <c r="AW160" s="13" t="s">
        <v>39</v>
      </c>
      <c r="AX160" s="13" t="s">
        <v>22</v>
      </c>
      <c r="AY160" s="227" t="s">
        <v>121</v>
      </c>
    </row>
    <row r="161" spans="2:65" s="1" customFormat="1" ht="22.5" customHeight="1" x14ac:dyDescent="0.3">
      <c r="B161" s="34"/>
      <c r="C161" s="233" t="s">
        <v>275</v>
      </c>
      <c r="D161" s="233" t="s">
        <v>218</v>
      </c>
      <c r="E161" s="234" t="s">
        <v>591</v>
      </c>
      <c r="F161" s="235" t="s">
        <v>592</v>
      </c>
      <c r="G161" s="236" t="s">
        <v>159</v>
      </c>
      <c r="H161" s="237">
        <v>16.5</v>
      </c>
      <c r="I161" s="238"/>
      <c r="J161" s="239">
        <f>ROUND(I161*H161,2)</f>
        <v>0</v>
      </c>
      <c r="K161" s="235" t="s">
        <v>20</v>
      </c>
      <c r="L161" s="240"/>
      <c r="M161" s="241" t="s">
        <v>20</v>
      </c>
      <c r="N161" s="242" t="s">
        <v>46</v>
      </c>
      <c r="O161" s="35"/>
      <c r="P161" s="190">
        <f>O161*H161</f>
        <v>0</v>
      </c>
      <c r="Q161" s="190">
        <v>1.4999999999999999E-4</v>
      </c>
      <c r="R161" s="190">
        <f>Q161*H161</f>
        <v>2.4749999999999998E-3</v>
      </c>
      <c r="S161" s="190">
        <v>0</v>
      </c>
      <c r="T161" s="191">
        <f>S161*H161</f>
        <v>0</v>
      </c>
      <c r="AR161" s="17" t="s">
        <v>554</v>
      </c>
      <c r="AT161" s="17" t="s">
        <v>218</v>
      </c>
      <c r="AU161" s="17" t="s">
        <v>83</v>
      </c>
      <c r="AY161" s="17" t="s">
        <v>121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7" t="s">
        <v>22</v>
      </c>
      <c r="BK161" s="192">
        <f>ROUND(I161*H161,2)</f>
        <v>0</v>
      </c>
      <c r="BL161" s="17" t="s">
        <v>554</v>
      </c>
      <c r="BM161" s="17" t="s">
        <v>593</v>
      </c>
    </row>
    <row r="162" spans="2:65" s="11" customFormat="1" x14ac:dyDescent="0.3">
      <c r="B162" s="193"/>
      <c r="C162" s="194"/>
      <c r="D162" s="195" t="s">
        <v>130</v>
      </c>
      <c r="E162" s="196" t="s">
        <v>20</v>
      </c>
      <c r="F162" s="197" t="s">
        <v>590</v>
      </c>
      <c r="G162" s="194"/>
      <c r="H162" s="198">
        <v>15</v>
      </c>
      <c r="I162" s="199"/>
      <c r="J162" s="194"/>
      <c r="K162" s="194"/>
      <c r="L162" s="200"/>
      <c r="M162" s="201"/>
      <c r="N162" s="202"/>
      <c r="O162" s="202"/>
      <c r="P162" s="202"/>
      <c r="Q162" s="202"/>
      <c r="R162" s="202"/>
      <c r="S162" s="202"/>
      <c r="T162" s="203"/>
      <c r="AT162" s="204" t="s">
        <v>130</v>
      </c>
      <c r="AU162" s="204" t="s">
        <v>83</v>
      </c>
      <c r="AV162" s="11" t="s">
        <v>83</v>
      </c>
      <c r="AW162" s="11" t="s">
        <v>39</v>
      </c>
      <c r="AX162" s="11" t="s">
        <v>75</v>
      </c>
      <c r="AY162" s="204" t="s">
        <v>121</v>
      </c>
    </row>
    <row r="163" spans="2:65" s="12" customFormat="1" x14ac:dyDescent="0.3">
      <c r="B163" s="205"/>
      <c r="C163" s="206"/>
      <c r="D163" s="195" t="s">
        <v>130</v>
      </c>
      <c r="E163" s="207" t="s">
        <v>20</v>
      </c>
      <c r="F163" s="208" t="s">
        <v>132</v>
      </c>
      <c r="G163" s="206"/>
      <c r="H163" s="209">
        <v>15</v>
      </c>
      <c r="I163" s="210"/>
      <c r="J163" s="206"/>
      <c r="K163" s="206"/>
      <c r="L163" s="211"/>
      <c r="M163" s="212"/>
      <c r="N163" s="213"/>
      <c r="O163" s="213"/>
      <c r="P163" s="213"/>
      <c r="Q163" s="213"/>
      <c r="R163" s="213"/>
      <c r="S163" s="213"/>
      <c r="T163" s="214"/>
      <c r="AT163" s="215" t="s">
        <v>130</v>
      </c>
      <c r="AU163" s="215" t="s">
        <v>83</v>
      </c>
      <c r="AV163" s="12" t="s">
        <v>133</v>
      </c>
      <c r="AW163" s="12" t="s">
        <v>39</v>
      </c>
      <c r="AX163" s="12" t="s">
        <v>75</v>
      </c>
      <c r="AY163" s="215" t="s">
        <v>121</v>
      </c>
    </row>
    <row r="164" spans="2:65" s="13" customFormat="1" x14ac:dyDescent="0.3">
      <c r="B164" s="216"/>
      <c r="C164" s="217"/>
      <c r="D164" s="195" t="s">
        <v>130</v>
      </c>
      <c r="E164" s="228" t="s">
        <v>20</v>
      </c>
      <c r="F164" s="229" t="s">
        <v>134</v>
      </c>
      <c r="G164" s="217"/>
      <c r="H164" s="230">
        <v>15</v>
      </c>
      <c r="I164" s="222"/>
      <c r="J164" s="217"/>
      <c r="K164" s="217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130</v>
      </c>
      <c r="AU164" s="227" t="s">
        <v>83</v>
      </c>
      <c r="AV164" s="13" t="s">
        <v>128</v>
      </c>
      <c r="AW164" s="13" t="s">
        <v>39</v>
      </c>
      <c r="AX164" s="13" t="s">
        <v>22</v>
      </c>
      <c r="AY164" s="227" t="s">
        <v>121</v>
      </c>
    </row>
    <row r="165" spans="2:65" s="11" customFormat="1" x14ac:dyDescent="0.3">
      <c r="B165" s="193"/>
      <c r="C165" s="194"/>
      <c r="D165" s="218" t="s">
        <v>130</v>
      </c>
      <c r="E165" s="194"/>
      <c r="F165" s="231" t="s">
        <v>594</v>
      </c>
      <c r="G165" s="194"/>
      <c r="H165" s="232">
        <v>16.5</v>
      </c>
      <c r="I165" s="199"/>
      <c r="J165" s="194"/>
      <c r="K165" s="194"/>
      <c r="L165" s="200"/>
      <c r="M165" s="201"/>
      <c r="N165" s="202"/>
      <c r="O165" s="202"/>
      <c r="P165" s="202"/>
      <c r="Q165" s="202"/>
      <c r="R165" s="202"/>
      <c r="S165" s="202"/>
      <c r="T165" s="203"/>
      <c r="AT165" s="204" t="s">
        <v>130</v>
      </c>
      <c r="AU165" s="204" t="s">
        <v>83</v>
      </c>
      <c r="AV165" s="11" t="s">
        <v>83</v>
      </c>
      <c r="AW165" s="11" t="s">
        <v>4</v>
      </c>
      <c r="AX165" s="11" t="s">
        <v>22</v>
      </c>
      <c r="AY165" s="204" t="s">
        <v>121</v>
      </c>
    </row>
    <row r="166" spans="2:65" s="1" customFormat="1" ht="31.5" customHeight="1" x14ac:dyDescent="0.3">
      <c r="B166" s="34"/>
      <c r="C166" s="181" t="s">
        <v>279</v>
      </c>
      <c r="D166" s="181" t="s">
        <v>123</v>
      </c>
      <c r="E166" s="182" t="s">
        <v>595</v>
      </c>
      <c r="F166" s="183" t="s">
        <v>596</v>
      </c>
      <c r="G166" s="184" t="s">
        <v>159</v>
      </c>
      <c r="H166" s="185">
        <v>15</v>
      </c>
      <c r="I166" s="186"/>
      <c r="J166" s="187">
        <f>ROUND(I166*H166,2)</f>
        <v>0</v>
      </c>
      <c r="K166" s="183" t="s">
        <v>127</v>
      </c>
      <c r="L166" s="54"/>
      <c r="M166" s="188" t="s">
        <v>20</v>
      </c>
      <c r="N166" s="189" t="s">
        <v>46</v>
      </c>
      <c r="O166" s="35"/>
      <c r="P166" s="190">
        <f>O166*H166</f>
        <v>0</v>
      </c>
      <c r="Q166" s="190">
        <v>0</v>
      </c>
      <c r="R166" s="190">
        <f>Q166*H166</f>
        <v>0</v>
      </c>
      <c r="S166" s="190">
        <v>0</v>
      </c>
      <c r="T166" s="191">
        <f>S166*H166</f>
        <v>0</v>
      </c>
      <c r="AR166" s="17" t="s">
        <v>436</v>
      </c>
      <c r="AT166" s="17" t="s">
        <v>123</v>
      </c>
      <c r="AU166" s="17" t="s">
        <v>83</v>
      </c>
      <c r="AY166" s="17" t="s">
        <v>121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7" t="s">
        <v>22</v>
      </c>
      <c r="BK166" s="192">
        <f>ROUND(I166*H166,2)</f>
        <v>0</v>
      </c>
      <c r="BL166" s="17" t="s">
        <v>436</v>
      </c>
      <c r="BM166" s="17" t="s">
        <v>597</v>
      </c>
    </row>
    <row r="167" spans="2:65" s="11" customFormat="1" x14ac:dyDescent="0.3">
      <c r="B167" s="193"/>
      <c r="C167" s="194"/>
      <c r="D167" s="195" t="s">
        <v>130</v>
      </c>
      <c r="E167" s="196" t="s">
        <v>20</v>
      </c>
      <c r="F167" s="197" t="s">
        <v>590</v>
      </c>
      <c r="G167" s="194"/>
      <c r="H167" s="198">
        <v>15</v>
      </c>
      <c r="I167" s="199"/>
      <c r="J167" s="194"/>
      <c r="K167" s="194"/>
      <c r="L167" s="200"/>
      <c r="M167" s="201"/>
      <c r="N167" s="202"/>
      <c r="O167" s="202"/>
      <c r="P167" s="202"/>
      <c r="Q167" s="202"/>
      <c r="R167" s="202"/>
      <c r="S167" s="202"/>
      <c r="T167" s="203"/>
      <c r="AT167" s="204" t="s">
        <v>130</v>
      </c>
      <c r="AU167" s="204" t="s">
        <v>83</v>
      </c>
      <c r="AV167" s="11" t="s">
        <v>83</v>
      </c>
      <c r="AW167" s="11" t="s">
        <v>39</v>
      </c>
      <c r="AX167" s="11" t="s">
        <v>75</v>
      </c>
      <c r="AY167" s="204" t="s">
        <v>121</v>
      </c>
    </row>
    <row r="168" spans="2:65" s="12" customFormat="1" x14ac:dyDescent="0.3">
      <c r="B168" s="205"/>
      <c r="C168" s="206"/>
      <c r="D168" s="195" t="s">
        <v>130</v>
      </c>
      <c r="E168" s="207" t="s">
        <v>20</v>
      </c>
      <c r="F168" s="208" t="s">
        <v>132</v>
      </c>
      <c r="G168" s="206"/>
      <c r="H168" s="209">
        <v>15</v>
      </c>
      <c r="I168" s="210"/>
      <c r="J168" s="206"/>
      <c r="K168" s="206"/>
      <c r="L168" s="211"/>
      <c r="M168" s="212"/>
      <c r="N168" s="213"/>
      <c r="O168" s="213"/>
      <c r="P168" s="213"/>
      <c r="Q168" s="213"/>
      <c r="R168" s="213"/>
      <c r="S168" s="213"/>
      <c r="T168" s="214"/>
      <c r="AT168" s="215" t="s">
        <v>130</v>
      </c>
      <c r="AU168" s="215" t="s">
        <v>83</v>
      </c>
      <c r="AV168" s="12" t="s">
        <v>133</v>
      </c>
      <c r="AW168" s="12" t="s">
        <v>39</v>
      </c>
      <c r="AX168" s="12" t="s">
        <v>75</v>
      </c>
      <c r="AY168" s="215" t="s">
        <v>121</v>
      </c>
    </row>
    <row r="169" spans="2:65" s="13" customFormat="1" x14ac:dyDescent="0.3">
      <c r="B169" s="216"/>
      <c r="C169" s="217"/>
      <c r="D169" s="218" t="s">
        <v>130</v>
      </c>
      <c r="E169" s="219" t="s">
        <v>20</v>
      </c>
      <c r="F169" s="220" t="s">
        <v>134</v>
      </c>
      <c r="G169" s="217"/>
      <c r="H169" s="221">
        <v>15</v>
      </c>
      <c r="I169" s="222"/>
      <c r="J169" s="217"/>
      <c r="K169" s="217"/>
      <c r="L169" s="223"/>
      <c r="M169" s="224"/>
      <c r="N169" s="225"/>
      <c r="O169" s="225"/>
      <c r="P169" s="225"/>
      <c r="Q169" s="225"/>
      <c r="R169" s="225"/>
      <c r="S169" s="225"/>
      <c r="T169" s="226"/>
      <c r="AT169" s="227" t="s">
        <v>130</v>
      </c>
      <c r="AU169" s="227" t="s">
        <v>83</v>
      </c>
      <c r="AV169" s="13" t="s">
        <v>128</v>
      </c>
      <c r="AW169" s="13" t="s">
        <v>39</v>
      </c>
      <c r="AX169" s="13" t="s">
        <v>22</v>
      </c>
      <c r="AY169" s="227" t="s">
        <v>121</v>
      </c>
    </row>
    <row r="170" spans="2:65" s="1" customFormat="1" ht="22.5" customHeight="1" x14ac:dyDescent="0.3">
      <c r="B170" s="34"/>
      <c r="C170" s="233" t="s">
        <v>284</v>
      </c>
      <c r="D170" s="233" t="s">
        <v>218</v>
      </c>
      <c r="E170" s="234" t="s">
        <v>598</v>
      </c>
      <c r="F170" s="235" t="s">
        <v>599</v>
      </c>
      <c r="G170" s="236" t="s">
        <v>159</v>
      </c>
      <c r="H170" s="237">
        <v>16.5</v>
      </c>
      <c r="I170" s="238"/>
      <c r="J170" s="239">
        <f>ROUND(I170*H170,2)</f>
        <v>0</v>
      </c>
      <c r="K170" s="235" t="s">
        <v>127</v>
      </c>
      <c r="L170" s="240"/>
      <c r="M170" s="241" t="s">
        <v>20</v>
      </c>
      <c r="N170" s="242" t="s">
        <v>46</v>
      </c>
      <c r="O170" s="35"/>
      <c r="P170" s="190">
        <f>O170*H170</f>
        <v>0</v>
      </c>
      <c r="Q170" s="190">
        <v>4.2000000000000002E-4</v>
      </c>
      <c r="R170" s="190">
        <f>Q170*H170</f>
        <v>6.9300000000000004E-3</v>
      </c>
      <c r="S170" s="190">
        <v>0</v>
      </c>
      <c r="T170" s="191">
        <f>S170*H170</f>
        <v>0</v>
      </c>
      <c r="AR170" s="17" t="s">
        <v>554</v>
      </c>
      <c r="AT170" s="17" t="s">
        <v>218</v>
      </c>
      <c r="AU170" s="17" t="s">
        <v>83</v>
      </c>
      <c r="AY170" s="17" t="s">
        <v>121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7" t="s">
        <v>22</v>
      </c>
      <c r="BK170" s="192">
        <f>ROUND(I170*H170,2)</f>
        <v>0</v>
      </c>
      <c r="BL170" s="17" t="s">
        <v>554</v>
      </c>
      <c r="BM170" s="17" t="s">
        <v>600</v>
      </c>
    </row>
    <row r="171" spans="2:65" s="11" customFormat="1" x14ac:dyDescent="0.3">
      <c r="B171" s="193"/>
      <c r="C171" s="194"/>
      <c r="D171" s="195" t="s">
        <v>130</v>
      </c>
      <c r="E171" s="196" t="s">
        <v>20</v>
      </c>
      <c r="F171" s="197" t="s">
        <v>590</v>
      </c>
      <c r="G171" s="194"/>
      <c r="H171" s="198">
        <v>15</v>
      </c>
      <c r="I171" s="199"/>
      <c r="J171" s="194"/>
      <c r="K171" s="194"/>
      <c r="L171" s="200"/>
      <c r="M171" s="201"/>
      <c r="N171" s="202"/>
      <c r="O171" s="202"/>
      <c r="P171" s="202"/>
      <c r="Q171" s="202"/>
      <c r="R171" s="202"/>
      <c r="S171" s="202"/>
      <c r="T171" s="203"/>
      <c r="AT171" s="204" t="s">
        <v>130</v>
      </c>
      <c r="AU171" s="204" t="s">
        <v>83</v>
      </c>
      <c r="AV171" s="11" t="s">
        <v>83</v>
      </c>
      <c r="AW171" s="11" t="s">
        <v>39</v>
      </c>
      <c r="AX171" s="11" t="s">
        <v>75</v>
      </c>
      <c r="AY171" s="204" t="s">
        <v>121</v>
      </c>
    </row>
    <row r="172" spans="2:65" s="12" customFormat="1" x14ac:dyDescent="0.3">
      <c r="B172" s="205"/>
      <c r="C172" s="206"/>
      <c r="D172" s="195" t="s">
        <v>130</v>
      </c>
      <c r="E172" s="207" t="s">
        <v>20</v>
      </c>
      <c r="F172" s="208" t="s">
        <v>132</v>
      </c>
      <c r="G172" s="206"/>
      <c r="H172" s="209">
        <v>15</v>
      </c>
      <c r="I172" s="210"/>
      <c r="J172" s="206"/>
      <c r="K172" s="206"/>
      <c r="L172" s="211"/>
      <c r="M172" s="212"/>
      <c r="N172" s="213"/>
      <c r="O172" s="213"/>
      <c r="P172" s="213"/>
      <c r="Q172" s="213"/>
      <c r="R172" s="213"/>
      <c r="S172" s="213"/>
      <c r="T172" s="214"/>
      <c r="AT172" s="215" t="s">
        <v>130</v>
      </c>
      <c r="AU172" s="215" t="s">
        <v>83</v>
      </c>
      <c r="AV172" s="12" t="s">
        <v>133</v>
      </c>
      <c r="AW172" s="12" t="s">
        <v>39</v>
      </c>
      <c r="AX172" s="12" t="s">
        <v>75</v>
      </c>
      <c r="AY172" s="215" t="s">
        <v>121</v>
      </c>
    </row>
    <row r="173" spans="2:65" s="13" customFormat="1" x14ac:dyDescent="0.3">
      <c r="B173" s="216"/>
      <c r="C173" s="217"/>
      <c r="D173" s="195" t="s">
        <v>130</v>
      </c>
      <c r="E173" s="228" t="s">
        <v>20</v>
      </c>
      <c r="F173" s="229" t="s">
        <v>134</v>
      </c>
      <c r="G173" s="217"/>
      <c r="H173" s="230">
        <v>15</v>
      </c>
      <c r="I173" s="222"/>
      <c r="J173" s="217"/>
      <c r="K173" s="217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130</v>
      </c>
      <c r="AU173" s="227" t="s">
        <v>83</v>
      </c>
      <c r="AV173" s="13" t="s">
        <v>128</v>
      </c>
      <c r="AW173" s="13" t="s">
        <v>39</v>
      </c>
      <c r="AX173" s="13" t="s">
        <v>22</v>
      </c>
      <c r="AY173" s="227" t="s">
        <v>121</v>
      </c>
    </row>
    <row r="174" spans="2:65" s="11" customFormat="1" x14ac:dyDescent="0.3">
      <c r="B174" s="193"/>
      <c r="C174" s="194"/>
      <c r="D174" s="218" t="s">
        <v>130</v>
      </c>
      <c r="E174" s="194"/>
      <c r="F174" s="231" t="s">
        <v>594</v>
      </c>
      <c r="G174" s="194"/>
      <c r="H174" s="232">
        <v>16.5</v>
      </c>
      <c r="I174" s="199"/>
      <c r="J174" s="194"/>
      <c r="K174" s="194"/>
      <c r="L174" s="200"/>
      <c r="M174" s="201"/>
      <c r="N174" s="202"/>
      <c r="O174" s="202"/>
      <c r="P174" s="202"/>
      <c r="Q174" s="202"/>
      <c r="R174" s="202"/>
      <c r="S174" s="202"/>
      <c r="T174" s="203"/>
      <c r="AT174" s="204" t="s">
        <v>130</v>
      </c>
      <c r="AU174" s="204" t="s">
        <v>83</v>
      </c>
      <c r="AV174" s="11" t="s">
        <v>83</v>
      </c>
      <c r="AW174" s="11" t="s">
        <v>4</v>
      </c>
      <c r="AX174" s="11" t="s">
        <v>22</v>
      </c>
      <c r="AY174" s="204" t="s">
        <v>121</v>
      </c>
    </row>
    <row r="175" spans="2:65" s="1" customFormat="1" ht="22.5" customHeight="1" x14ac:dyDescent="0.3">
      <c r="B175" s="34"/>
      <c r="C175" s="181" t="s">
        <v>288</v>
      </c>
      <c r="D175" s="181" t="s">
        <v>123</v>
      </c>
      <c r="E175" s="182" t="s">
        <v>601</v>
      </c>
      <c r="F175" s="183" t="s">
        <v>602</v>
      </c>
      <c r="G175" s="184" t="s">
        <v>159</v>
      </c>
      <c r="H175" s="185">
        <v>20</v>
      </c>
      <c r="I175" s="186"/>
      <c r="J175" s="187">
        <f>ROUND(I175*H175,2)</f>
        <v>0</v>
      </c>
      <c r="K175" s="183" t="s">
        <v>20</v>
      </c>
      <c r="L175" s="54"/>
      <c r="M175" s="188" t="s">
        <v>20</v>
      </c>
      <c r="N175" s="189" t="s">
        <v>46</v>
      </c>
      <c r="O175" s="35"/>
      <c r="P175" s="190">
        <f>O175*H175</f>
        <v>0</v>
      </c>
      <c r="Q175" s="190">
        <v>0</v>
      </c>
      <c r="R175" s="190">
        <f>Q175*H175</f>
        <v>0</v>
      </c>
      <c r="S175" s="190">
        <v>0</v>
      </c>
      <c r="T175" s="191">
        <f>S175*H175</f>
        <v>0</v>
      </c>
      <c r="AR175" s="17" t="s">
        <v>436</v>
      </c>
      <c r="AT175" s="17" t="s">
        <v>123</v>
      </c>
      <c r="AU175" s="17" t="s">
        <v>83</v>
      </c>
      <c r="AY175" s="17" t="s">
        <v>121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7" t="s">
        <v>22</v>
      </c>
      <c r="BK175" s="192">
        <f>ROUND(I175*H175,2)</f>
        <v>0</v>
      </c>
      <c r="BL175" s="17" t="s">
        <v>436</v>
      </c>
      <c r="BM175" s="17" t="s">
        <v>603</v>
      </c>
    </row>
    <row r="176" spans="2:65" s="11" customFormat="1" x14ac:dyDescent="0.3">
      <c r="B176" s="193"/>
      <c r="C176" s="194"/>
      <c r="D176" s="195" t="s">
        <v>130</v>
      </c>
      <c r="E176" s="196" t="s">
        <v>20</v>
      </c>
      <c r="F176" s="197" t="s">
        <v>206</v>
      </c>
      <c r="G176" s="194"/>
      <c r="H176" s="198">
        <v>20</v>
      </c>
      <c r="I176" s="199"/>
      <c r="J176" s="194"/>
      <c r="K176" s="194"/>
      <c r="L176" s="200"/>
      <c r="M176" s="201"/>
      <c r="N176" s="202"/>
      <c r="O176" s="202"/>
      <c r="P176" s="202"/>
      <c r="Q176" s="202"/>
      <c r="R176" s="202"/>
      <c r="S176" s="202"/>
      <c r="T176" s="203"/>
      <c r="AT176" s="204" t="s">
        <v>130</v>
      </c>
      <c r="AU176" s="204" t="s">
        <v>83</v>
      </c>
      <c r="AV176" s="11" t="s">
        <v>83</v>
      </c>
      <c r="AW176" s="11" t="s">
        <v>39</v>
      </c>
      <c r="AX176" s="11" t="s">
        <v>75</v>
      </c>
      <c r="AY176" s="204" t="s">
        <v>121</v>
      </c>
    </row>
    <row r="177" spans="2:65" s="12" customFormat="1" x14ac:dyDescent="0.3">
      <c r="B177" s="205"/>
      <c r="C177" s="206"/>
      <c r="D177" s="195" t="s">
        <v>130</v>
      </c>
      <c r="E177" s="207" t="s">
        <v>20</v>
      </c>
      <c r="F177" s="208" t="s">
        <v>132</v>
      </c>
      <c r="G177" s="206"/>
      <c r="H177" s="209">
        <v>20</v>
      </c>
      <c r="I177" s="210"/>
      <c r="J177" s="206"/>
      <c r="K177" s="206"/>
      <c r="L177" s="211"/>
      <c r="M177" s="212"/>
      <c r="N177" s="213"/>
      <c r="O177" s="213"/>
      <c r="P177" s="213"/>
      <c r="Q177" s="213"/>
      <c r="R177" s="213"/>
      <c r="S177" s="213"/>
      <c r="T177" s="214"/>
      <c r="AT177" s="215" t="s">
        <v>130</v>
      </c>
      <c r="AU177" s="215" t="s">
        <v>83</v>
      </c>
      <c r="AV177" s="12" t="s">
        <v>133</v>
      </c>
      <c r="AW177" s="12" t="s">
        <v>39</v>
      </c>
      <c r="AX177" s="12" t="s">
        <v>75</v>
      </c>
      <c r="AY177" s="215" t="s">
        <v>121</v>
      </c>
    </row>
    <row r="178" spans="2:65" s="13" customFormat="1" x14ac:dyDescent="0.3">
      <c r="B178" s="216"/>
      <c r="C178" s="217"/>
      <c r="D178" s="218" t="s">
        <v>130</v>
      </c>
      <c r="E178" s="219" t="s">
        <v>20</v>
      </c>
      <c r="F178" s="220" t="s">
        <v>134</v>
      </c>
      <c r="G178" s="217"/>
      <c r="H178" s="221">
        <v>20</v>
      </c>
      <c r="I178" s="222"/>
      <c r="J178" s="217"/>
      <c r="K178" s="217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130</v>
      </c>
      <c r="AU178" s="227" t="s">
        <v>83</v>
      </c>
      <c r="AV178" s="13" t="s">
        <v>128</v>
      </c>
      <c r="AW178" s="13" t="s">
        <v>39</v>
      </c>
      <c r="AX178" s="13" t="s">
        <v>22</v>
      </c>
      <c r="AY178" s="227" t="s">
        <v>121</v>
      </c>
    </row>
    <row r="179" spans="2:65" s="1" customFormat="1" ht="22.5" customHeight="1" x14ac:dyDescent="0.3">
      <c r="B179" s="34"/>
      <c r="C179" s="233" t="s">
        <v>293</v>
      </c>
      <c r="D179" s="233" t="s">
        <v>218</v>
      </c>
      <c r="E179" s="234" t="s">
        <v>604</v>
      </c>
      <c r="F179" s="235" t="s">
        <v>605</v>
      </c>
      <c r="G179" s="236" t="s">
        <v>159</v>
      </c>
      <c r="H179" s="237">
        <v>22</v>
      </c>
      <c r="I179" s="238"/>
      <c r="J179" s="239">
        <f>ROUND(I179*H179,2)</f>
        <v>0</v>
      </c>
      <c r="K179" s="235" t="s">
        <v>20</v>
      </c>
      <c r="L179" s="240"/>
      <c r="M179" s="241" t="s">
        <v>20</v>
      </c>
      <c r="N179" s="242" t="s">
        <v>46</v>
      </c>
      <c r="O179" s="35"/>
      <c r="P179" s="190">
        <f>O179*H179</f>
        <v>0</v>
      </c>
      <c r="Q179" s="190">
        <v>6.0999999999999997E-4</v>
      </c>
      <c r="R179" s="190">
        <f>Q179*H179</f>
        <v>1.342E-2</v>
      </c>
      <c r="S179" s="190">
        <v>0</v>
      </c>
      <c r="T179" s="191">
        <f>S179*H179</f>
        <v>0</v>
      </c>
      <c r="AR179" s="17" t="s">
        <v>554</v>
      </c>
      <c r="AT179" s="17" t="s">
        <v>218</v>
      </c>
      <c r="AU179" s="17" t="s">
        <v>83</v>
      </c>
      <c r="AY179" s="17" t="s">
        <v>121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7" t="s">
        <v>22</v>
      </c>
      <c r="BK179" s="192">
        <f>ROUND(I179*H179,2)</f>
        <v>0</v>
      </c>
      <c r="BL179" s="17" t="s">
        <v>554</v>
      </c>
      <c r="BM179" s="17" t="s">
        <v>606</v>
      </c>
    </row>
    <row r="180" spans="2:65" s="11" customFormat="1" x14ac:dyDescent="0.3">
      <c r="B180" s="193"/>
      <c r="C180" s="194"/>
      <c r="D180" s="195" t="s">
        <v>130</v>
      </c>
      <c r="E180" s="196" t="s">
        <v>20</v>
      </c>
      <c r="F180" s="197" t="s">
        <v>206</v>
      </c>
      <c r="G180" s="194"/>
      <c r="H180" s="198">
        <v>20</v>
      </c>
      <c r="I180" s="199"/>
      <c r="J180" s="194"/>
      <c r="K180" s="194"/>
      <c r="L180" s="200"/>
      <c r="M180" s="201"/>
      <c r="N180" s="202"/>
      <c r="O180" s="202"/>
      <c r="P180" s="202"/>
      <c r="Q180" s="202"/>
      <c r="R180" s="202"/>
      <c r="S180" s="202"/>
      <c r="T180" s="203"/>
      <c r="AT180" s="204" t="s">
        <v>130</v>
      </c>
      <c r="AU180" s="204" t="s">
        <v>83</v>
      </c>
      <c r="AV180" s="11" t="s">
        <v>83</v>
      </c>
      <c r="AW180" s="11" t="s">
        <v>39</v>
      </c>
      <c r="AX180" s="11" t="s">
        <v>75</v>
      </c>
      <c r="AY180" s="204" t="s">
        <v>121</v>
      </c>
    </row>
    <row r="181" spans="2:65" s="12" customFormat="1" x14ac:dyDescent="0.3">
      <c r="B181" s="205"/>
      <c r="C181" s="206"/>
      <c r="D181" s="195" t="s">
        <v>130</v>
      </c>
      <c r="E181" s="207" t="s">
        <v>20</v>
      </c>
      <c r="F181" s="208" t="s">
        <v>132</v>
      </c>
      <c r="G181" s="206"/>
      <c r="H181" s="209">
        <v>20</v>
      </c>
      <c r="I181" s="210"/>
      <c r="J181" s="206"/>
      <c r="K181" s="206"/>
      <c r="L181" s="211"/>
      <c r="M181" s="212"/>
      <c r="N181" s="213"/>
      <c r="O181" s="213"/>
      <c r="P181" s="213"/>
      <c r="Q181" s="213"/>
      <c r="R181" s="213"/>
      <c r="S181" s="213"/>
      <c r="T181" s="214"/>
      <c r="AT181" s="215" t="s">
        <v>130</v>
      </c>
      <c r="AU181" s="215" t="s">
        <v>83</v>
      </c>
      <c r="AV181" s="12" t="s">
        <v>133</v>
      </c>
      <c r="AW181" s="12" t="s">
        <v>39</v>
      </c>
      <c r="AX181" s="12" t="s">
        <v>75</v>
      </c>
      <c r="AY181" s="215" t="s">
        <v>121</v>
      </c>
    </row>
    <row r="182" spans="2:65" s="13" customFormat="1" x14ac:dyDescent="0.3">
      <c r="B182" s="216"/>
      <c r="C182" s="217"/>
      <c r="D182" s="195" t="s">
        <v>130</v>
      </c>
      <c r="E182" s="228" t="s">
        <v>20</v>
      </c>
      <c r="F182" s="229" t="s">
        <v>134</v>
      </c>
      <c r="G182" s="217"/>
      <c r="H182" s="230">
        <v>20</v>
      </c>
      <c r="I182" s="222"/>
      <c r="J182" s="217"/>
      <c r="K182" s="217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130</v>
      </c>
      <c r="AU182" s="227" t="s">
        <v>83</v>
      </c>
      <c r="AV182" s="13" t="s">
        <v>128</v>
      </c>
      <c r="AW182" s="13" t="s">
        <v>39</v>
      </c>
      <c r="AX182" s="13" t="s">
        <v>22</v>
      </c>
      <c r="AY182" s="227" t="s">
        <v>121</v>
      </c>
    </row>
    <row r="183" spans="2:65" s="11" customFormat="1" x14ac:dyDescent="0.3">
      <c r="B183" s="193"/>
      <c r="C183" s="194"/>
      <c r="D183" s="195" t="s">
        <v>130</v>
      </c>
      <c r="E183" s="194"/>
      <c r="F183" s="197" t="s">
        <v>607</v>
      </c>
      <c r="G183" s="194"/>
      <c r="H183" s="198">
        <v>22</v>
      </c>
      <c r="I183" s="199"/>
      <c r="J183" s="194"/>
      <c r="K183" s="194"/>
      <c r="L183" s="200"/>
      <c r="M183" s="201"/>
      <c r="N183" s="202"/>
      <c r="O183" s="202"/>
      <c r="P183" s="202"/>
      <c r="Q183" s="202"/>
      <c r="R183" s="202"/>
      <c r="S183" s="202"/>
      <c r="T183" s="203"/>
      <c r="AT183" s="204" t="s">
        <v>130</v>
      </c>
      <c r="AU183" s="204" t="s">
        <v>83</v>
      </c>
      <c r="AV183" s="11" t="s">
        <v>83</v>
      </c>
      <c r="AW183" s="11" t="s">
        <v>4</v>
      </c>
      <c r="AX183" s="11" t="s">
        <v>22</v>
      </c>
      <c r="AY183" s="204" t="s">
        <v>121</v>
      </c>
    </row>
    <row r="184" spans="2:65" s="10" customFormat="1" ht="29.85" customHeight="1" x14ac:dyDescent="0.3">
      <c r="B184" s="164"/>
      <c r="C184" s="165"/>
      <c r="D184" s="178" t="s">
        <v>74</v>
      </c>
      <c r="E184" s="179" t="s">
        <v>608</v>
      </c>
      <c r="F184" s="179" t="s">
        <v>609</v>
      </c>
      <c r="G184" s="165"/>
      <c r="H184" s="165"/>
      <c r="I184" s="168"/>
      <c r="J184" s="180">
        <f>BK184</f>
        <v>0</v>
      </c>
      <c r="K184" s="165"/>
      <c r="L184" s="170"/>
      <c r="M184" s="171"/>
      <c r="N184" s="172"/>
      <c r="O184" s="172"/>
      <c r="P184" s="173">
        <f>SUM(P185:P213)</f>
        <v>0</v>
      </c>
      <c r="Q184" s="172"/>
      <c r="R184" s="173">
        <f>SUM(R185:R213)</f>
        <v>4.9577920000000004</v>
      </c>
      <c r="S184" s="172"/>
      <c r="T184" s="174">
        <f>SUM(T185:T213)</f>
        <v>0</v>
      </c>
      <c r="AR184" s="175" t="s">
        <v>133</v>
      </c>
      <c r="AT184" s="176" t="s">
        <v>74</v>
      </c>
      <c r="AU184" s="176" t="s">
        <v>22</v>
      </c>
      <c r="AY184" s="175" t="s">
        <v>121</v>
      </c>
      <c r="BK184" s="177">
        <f>SUM(BK185:BK213)</f>
        <v>0</v>
      </c>
    </row>
    <row r="185" spans="2:65" s="1" customFormat="1" ht="22.5" customHeight="1" x14ac:dyDescent="0.3">
      <c r="B185" s="34"/>
      <c r="C185" s="181" t="s">
        <v>297</v>
      </c>
      <c r="D185" s="181" t="s">
        <v>123</v>
      </c>
      <c r="E185" s="182" t="s">
        <v>610</v>
      </c>
      <c r="F185" s="183" t="s">
        <v>611</v>
      </c>
      <c r="G185" s="184" t="s">
        <v>159</v>
      </c>
      <c r="H185" s="185">
        <v>25</v>
      </c>
      <c r="I185" s="186"/>
      <c r="J185" s="187">
        <f>ROUND(I185*H185,2)</f>
        <v>0</v>
      </c>
      <c r="K185" s="183" t="s">
        <v>20</v>
      </c>
      <c r="L185" s="54"/>
      <c r="M185" s="188" t="s">
        <v>20</v>
      </c>
      <c r="N185" s="189" t="s">
        <v>46</v>
      </c>
      <c r="O185" s="35"/>
      <c r="P185" s="190">
        <f>O185*H185</f>
        <v>0</v>
      </c>
      <c r="Q185" s="190">
        <v>6.2789999999999999E-2</v>
      </c>
      <c r="R185" s="190">
        <f>Q185*H185</f>
        <v>1.56975</v>
      </c>
      <c r="S185" s="190">
        <v>0</v>
      </c>
      <c r="T185" s="191">
        <f>S185*H185</f>
        <v>0</v>
      </c>
      <c r="AR185" s="17" t="s">
        <v>128</v>
      </c>
      <c r="AT185" s="17" t="s">
        <v>123</v>
      </c>
      <c r="AU185" s="17" t="s">
        <v>83</v>
      </c>
      <c r="AY185" s="17" t="s">
        <v>121</v>
      </c>
      <c r="BE185" s="192">
        <f>IF(N185="základní",J185,0)</f>
        <v>0</v>
      </c>
      <c r="BF185" s="192">
        <f>IF(N185="snížená",J185,0)</f>
        <v>0</v>
      </c>
      <c r="BG185" s="192">
        <f>IF(N185="zákl. přenesená",J185,0)</f>
        <v>0</v>
      </c>
      <c r="BH185" s="192">
        <f>IF(N185="sníž. přenesená",J185,0)</f>
        <v>0</v>
      </c>
      <c r="BI185" s="192">
        <f>IF(N185="nulová",J185,0)</f>
        <v>0</v>
      </c>
      <c r="BJ185" s="17" t="s">
        <v>22</v>
      </c>
      <c r="BK185" s="192">
        <f>ROUND(I185*H185,2)</f>
        <v>0</v>
      </c>
      <c r="BL185" s="17" t="s">
        <v>128</v>
      </c>
      <c r="BM185" s="17" t="s">
        <v>612</v>
      </c>
    </row>
    <row r="186" spans="2:65" s="11" customFormat="1" x14ac:dyDescent="0.3">
      <c r="B186" s="193"/>
      <c r="C186" s="194"/>
      <c r="D186" s="195" t="s">
        <v>130</v>
      </c>
      <c r="E186" s="196" t="s">
        <v>20</v>
      </c>
      <c r="F186" s="197" t="s">
        <v>613</v>
      </c>
      <c r="G186" s="194"/>
      <c r="H186" s="198">
        <v>25</v>
      </c>
      <c r="I186" s="199"/>
      <c r="J186" s="194"/>
      <c r="K186" s="194"/>
      <c r="L186" s="200"/>
      <c r="M186" s="201"/>
      <c r="N186" s="202"/>
      <c r="O186" s="202"/>
      <c r="P186" s="202"/>
      <c r="Q186" s="202"/>
      <c r="R186" s="202"/>
      <c r="S186" s="202"/>
      <c r="T186" s="203"/>
      <c r="AT186" s="204" t="s">
        <v>130</v>
      </c>
      <c r="AU186" s="204" t="s">
        <v>83</v>
      </c>
      <c r="AV186" s="11" t="s">
        <v>83</v>
      </c>
      <c r="AW186" s="11" t="s">
        <v>39</v>
      </c>
      <c r="AX186" s="11" t="s">
        <v>75</v>
      </c>
      <c r="AY186" s="204" t="s">
        <v>121</v>
      </c>
    </row>
    <row r="187" spans="2:65" s="12" customFormat="1" x14ac:dyDescent="0.3">
      <c r="B187" s="205"/>
      <c r="C187" s="206"/>
      <c r="D187" s="195" t="s">
        <v>130</v>
      </c>
      <c r="E187" s="207" t="s">
        <v>20</v>
      </c>
      <c r="F187" s="208" t="s">
        <v>132</v>
      </c>
      <c r="G187" s="206"/>
      <c r="H187" s="209">
        <v>25</v>
      </c>
      <c r="I187" s="210"/>
      <c r="J187" s="206"/>
      <c r="K187" s="206"/>
      <c r="L187" s="211"/>
      <c r="M187" s="212"/>
      <c r="N187" s="213"/>
      <c r="O187" s="213"/>
      <c r="P187" s="213"/>
      <c r="Q187" s="213"/>
      <c r="R187" s="213"/>
      <c r="S187" s="213"/>
      <c r="T187" s="214"/>
      <c r="AT187" s="215" t="s">
        <v>130</v>
      </c>
      <c r="AU187" s="215" t="s">
        <v>83</v>
      </c>
      <c r="AV187" s="12" t="s">
        <v>133</v>
      </c>
      <c r="AW187" s="12" t="s">
        <v>39</v>
      </c>
      <c r="AX187" s="12" t="s">
        <v>75</v>
      </c>
      <c r="AY187" s="215" t="s">
        <v>121</v>
      </c>
    </row>
    <row r="188" spans="2:65" s="13" customFormat="1" x14ac:dyDescent="0.3">
      <c r="B188" s="216"/>
      <c r="C188" s="217"/>
      <c r="D188" s="218" t="s">
        <v>130</v>
      </c>
      <c r="E188" s="219" t="s">
        <v>20</v>
      </c>
      <c r="F188" s="220" t="s">
        <v>134</v>
      </c>
      <c r="G188" s="217"/>
      <c r="H188" s="221">
        <v>25</v>
      </c>
      <c r="I188" s="222"/>
      <c r="J188" s="217"/>
      <c r="K188" s="217"/>
      <c r="L188" s="223"/>
      <c r="M188" s="224"/>
      <c r="N188" s="225"/>
      <c r="O188" s="225"/>
      <c r="P188" s="225"/>
      <c r="Q188" s="225"/>
      <c r="R188" s="225"/>
      <c r="S188" s="225"/>
      <c r="T188" s="226"/>
      <c r="AT188" s="227" t="s">
        <v>130</v>
      </c>
      <c r="AU188" s="227" t="s">
        <v>83</v>
      </c>
      <c r="AV188" s="13" t="s">
        <v>128</v>
      </c>
      <c r="AW188" s="13" t="s">
        <v>39</v>
      </c>
      <c r="AX188" s="13" t="s">
        <v>22</v>
      </c>
      <c r="AY188" s="227" t="s">
        <v>121</v>
      </c>
    </row>
    <row r="189" spans="2:65" s="1" customFormat="1" ht="22.5" customHeight="1" x14ac:dyDescent="0.3">
      <c r="B189" s="34"/>
      <c r="C189" s="233" t="s">
        <v>301</v>
      </c>
      <c r="D189" s="233" t="s">
        <v>218</v>
      </c>
      <c r="E189" s="234" t="s">
        <v>614</v>
      </c>
      <c r="F189" s="235" t="s">
        <v>615</v>
      </c>
      <c r="G189" s="236" t="s">
        <v>199</v>
      </c>
      <c r="H189" s="237">
        <v>3.3759999999999999</v>
      </c>
      <c r="I189" s="238"/>
      <c r="J189" s="239">
        <f>ROUND(I189*H189,2)</f>
        <v>0</v>
      </c>
      <c r="K189" s="235" t="s">
        <v>20</v>
      </c>
      <c r="L189" s="240"/>
      <c r="M189" s="241" t="s">
        <v>20</v>
      </c>
      <c r="N189" s="242" t="s">
        <v>46</v>
      </c>
      <c r="O189" s="35"/>
      <c r="P189" s="190">
        <f>O189*H189</f>
        <v>0</v>
      </c>
      <c r="Q189" s="190">
        <v>1</v>
      </c>
      <c r="R189" s="190">
        <f>Q189*H189</f>
        <v>3.3759999999999999</v>
      </c>
      <c r="S189" s="190">
        <v>0</v>
      </c>
      <c r="T189" s="191">
        <f>S189*H189</f>
        <v>0</v>
      </c>
      <c r="AR189" s="17" t="s">
        <v>176</v>
      </c>
      <c r="AT189" s="17" t="s">
        <v>218</v>
      </c>
      <c r="AU189" s="17" t="s">
        <v>83</v>
      </c>
      <c r="AY189" s="17" t="s">
        <v>121</v>
      </c>
      <c r="BE189" s="192">
        <f>IF(N189="základní",J189,0)</f>
        <v>0</v>
      </c>
      <c r="BF189" s="192">
        <f>IF(N189="snížená",J189,0)</f>
        <v>0</v>
      </c>
      <c r="BG189" s="192">
        <f>IF(N189="zákl. přenesená",J189,0)</f>
        <v>0</v>
      </c>
      <c r="BH189" s="192">
        <f>IF(N189="sníž. přenesená",J189,0)</f>
        <v>0</v>
      </c>
      <c r="BI189" s="192">
        <f>IF(N189="nulová",J189,0)</f>
        <v>0</v>
      </c>
      <c r="BJ189" s="17" t="s">
        <v>22</v>
      </c>
      <c r="BK189" s="192">
        <f>ROUND(I189*H189,2)</f>
        <v>0</v>
      </c>
      <c r="BL189" s="17" t="s">
        <v>128</v>
      </c>
      <c r="BM189" s="17" t="s">
        <v>616</v>
      </c>
    </row>
    <row r="190" spans="2:65" s="11" customFormat="1" x14ac:dyDescent="0.3">
      <c r="B190" s="193"/>
      <c r="C190" s="194"/>
      <c r="D190" s="195" t="s">
        <v>130</v>
      </c>
      <c r="E190" s="196" t="s">
        <v>20</v>
      </c>
      <c r="F190" s="197" t="s">
        <v>617</v>
      </c>
      <c r="G190" s="194"/>
      <c r="H190" s="198">
        <v>1.6879999999999999</v>
      </c>
      <c r="I190" s="199"/>
      <c r="J190" s="194"/>
      <c r="K190" s="194"/>
      <c r="L190" s="200"/>
      <c r="M190" s="201"/>
      <c r="N190" s="202"/>
      <c r="O190" s="202"/>
      <c r="P190" s="202"/>
      <c r="Q190" s="202"/>
      <c r="R190" s="202"/>
      <c r="S190" s="202"/>
      <c r="T190" s="203"/>
      <c r="AT190" s="204" t="s">
        <v>130</v>
      </c>
      <c r="AU190" s="204" t="s">
        <v>83</v>
      </c>
      <c r="AV190" s="11" t="s">
        <v>83</v>
      </c>
      <c r="AW190" s="11" t="s">
        <v>39</v>
      </c>
      <c r="AX190" s="11" t="s">
        <v>75</v>
      </c>
      <c r="AY190" s="204" t="s">
        <v>121</v>
      </c>
    </row>
    <row r="191" spans="2:65" s="13" customFormat="1" x14ac:dyDescent="0.3">
      <c r="B191" s="216"/>
      <c r="C191" s="217"/>
      <c r="D191" s="195" t="s">
        <v>130</v>
      </c>
      <c r="E191" s="228" t="s">
        <v>20</v>
      </c>
      <c r="F191" s="229" t="s">
        <v>134</v>
      </c>
      <c r="G191" s="217"/>
      <c r="H191" s="230">
        <v>1.6879999999999999</v>
      </c>
      <c r="I191" s="222"/>
      <c r="J191" s="217"/>
      <c r="K191" s="217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130</v>
      </c>
      <c r="AU191" s="227" t="s">
        <v>83</v>
      </c>
      <c r="AV191" s="13" t="s">
        <v>128</v>
      </c>
      <c r="AW191" s="13" t="s">
        <v>39</v>
      </c>
      <c r="AX191" s="13" t="s">
        <v>22</v>
      </c>
      <c r="AY191" s="227" t="s">
        <v>121</v>
      </c>
    </row>
    <row r="192" spans="2:65" s="11" customFormat="1" x14ac:dyDescent="0.3">
      <c r="B192" s="193"/>
      <c r="C192" s="194"/>
      <c r="D192" s="218" t="s">
        <v>130</v>
      </c>
      <c r="E192" s="194"/>
      <c r="F192" s="231" t="s">
        <v>618</v>
      </c>
      <c r="G192" s="194"/>
      <c r="H192" s="232">
        <v>3.3759999999999999</v>
      </c>
      <c r="I192" s="199"/>
      <c r="J192" s="194"/>
      <c r="K192" s="194"/>
      <c r="L192" s="200"/>
      <c r="M192" s="201"/>
      <c r="N192" s="202"/>
      <c r="O192" s="202"/>
      <c r="P192" s="202"/>
      <c r="Q192" s="202"/>
      <c r="R192" s="202"/>
      <c r="S192" s="202"/>
      <c r="T192" s="203"/>
      <c r="AT192" s="204" t="s">
        <v>130</v>
      </c>
      <c r="AU192" s="204" t="s">
        <v>83</v>
      </c>
      <c r="AV192" s="11" t="s">
        <v>83</v>
      </c>
      <c r="AW192" s="11" t="s">
        <v>4</v>
      </c>
      <c r="AX192" s="11" t="s">
        <v>22</v>
      </c>
      <c r="AY192" s="204" t="s">
        <v>121</v>
      </c>
    </row>
    <row r="193" spans="2:65" s="1" customFormat="1" ht="22.5" customHeight="1" x14ac:dyDescent="0.3">
      <c r="B193" s="34"/>
      <c r="C193" s="181" t="s">
        <v>305</v>
      </c>
      <c r="D193" s="181" t="s">
        <v>123</v>
      </c>
      <c r="E193" s="182" t="s">
        <v>619</v>
      </c>
      <c r="F193" s="183" t="s">
        <v>620</v>
      </c>
      <c r="G193" s="184" t="s">
        <v>159</v>
      </c>
      <c r="H193" s="185">
        <v>30</v>
      </c>
      <c r="I193" s="186"/>
      <c r="J193" s="187">
        <f>ROUND(I193*H193,2)</f>
        <v>0</v>
      </c>
      <c r="K193" s="183" t="s">
        <v>20</v>
      </c>
      <c r="L193" s="54"/>
      <c r="M193" s="188" t="s">
        <v>20</v>
      </c>
      <c r="N193" s="189" t="s">
        <v>46</v>
      </c>
      <c r="O193" s="35"/>
      <c r="P193" s="190">
        <f>O193*H193</f>
        <v>0</v>
      </c>
      <c r="Q193" s="190">
        <v>7.1400000000000001E-5</v>
      </c>
      <c r="R193" s="190">
        <f>Q193*H193</f>
        <v>2.1419999999999998E-3</v>
      </c>
      <c r="S193" s="190">
        <v>0</v>
      </c>
      <c r="T193" s="191">
        <f>S193*H193</f>
        <v>0</v>
      </c>
      <c r="AR193" s="17" t="s">
        <v>128</v>
      </c>
      <c r="AT193" s="17" t="s">
        <v>123</v>
      </c>
      <c r="AU193" s="17" t="s">
        <v>83</v>
      </c>
      <c r="AY193" s="17" t="s">
        <v>121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17" t="s">
        <v>22</v>
      </c>
      <c r="BK193" s="192">
        <f>ROUND(I193*H193,2)</f>
        <v>0</v>
      </c>
      <c r="BL193" s="17" t="s">
        <v>128</v>
      </c>
      <c r="BM193" s="17" t="s">
        <v>621</v>
      </c>
    </row>
    <row r="194" spans="2:65" s="11" customFormat="1" x14ac:dyDescent="0.3">
      <c r="B194" s="193"/>
      <c r="C194" s="194"/>
      <c r="D194" s="195" t="s">
        <v>130</v>
      </c>
      <c r="E194" s="196" t="s">
        <v>20</v>
      </c>
      <c r="F194" s="197" t="s">
        <v>622</v>
      </c>
      <c r="G194" s="194"/>
      <c r="H194" s="198">
        <v>30</v>
      </c>
      <c r="I194" s="199"/>
      <c r="J194" s="194"/>
      <c r="K194" s="194"/>
      <c r="L194" s="200"/>
      <c r="M194" s="201"/>
      <c r="N194" s="202"/>
      <c r="O194" s="202"/>
      <c r="P194" s="202"/>
      <c r="Q194" s="202"/>
      <c r="R194" s="202"/>
      <c r="S194" s="202"/>
      <c r="T194" s="203"/>
      <c r="AT194" s="204" t="s">
        <v>130</v>
      </c>
      <c r="AU194" s="204" t="s">
        <v>83</v>
      </c>
      <c r="AV194" s="11" t="s">
        <v>83</v>
      </c>
      <c r="AW194" s="11" t="s">
        <v>39</v>
      </c>
      <c r="AX194" s="11" t="s">
        <v>75</v>
      </c>
      <c r="AY194" s="204" t="s">
        <v>121</v>
      </c>
    </row>
    <row r="195" spans="2:65" s="12" customFormat="1" x14ac:dyDescent="0.3">
      <c r="B195" s="205"/>
      <c r="C195" s="206"/>
      <c r="D195" s="195" t="s">
        <v>130</v>
      </c>
      <c r="E195" s="207" t="s">
        <v>20</v>
      </c>
      <c r="F195" s="208" t="s">
        <v>132</v>
      </c>
      <c r="G195" s="206"/>
      <c r="H195" s="209">
        <v>30</v>
      </c>
      <c r="I195" s="210"/>
      <c r="J195" s="206"/>
      <c r="K195" s="206"/>
      <c r="L195" s="211"/>
      <c r="M195" s="212"/>
      <c r="N195" s="213"/>
      <c r="O195" s="213"/>
      <c r="P195" s="213"/>
      <c r="Q195" s="213"/>
      <c r="R195" s="213"/>
      <c r="S195" s="213"/>
      <c r="T195" s="214"/>
      <c r="AT195" s="215" t="s">
        <v>130</v>
      </c>
      <c r="AU195" s="215" t="s">
        <v>83</v>
      </c>
      <c r="AV195" s="12" t="s">
        <v>133</v>
      </c>
      <c r="AW195" s="12" t="s">
        <v>39</v>
      </c>
      <c r="AX195" s="12" t="s">
        <v>75</v>
      </c>
      <c r="AY195" s="215" t="s">
        <v>121</v>
      </c>
    </row>
    <row r="196" spans="2:65" s="13" customFormat="1" x14ac:dyDescent="0.3">
      <c r="B196" s="216"/>
      <c r="C196" s="217"/>
      <c r="D196" s="218" t="s">
        <v>130</v>
      </c>
      <c r="E196" s="219" t="s">
        <v>20</v>
      </c>
      <c r="F196" s="220" t="s">
        <v>134</v>
      </c>
      <c r="G196" s="217"/>
      <c r="H196" s="221">
        <v>30</v>
      </c>
      <c r="I196" s="222"/>
      <c r="J196" s="217"/>
      <c r="K196" s="217"/>
      <c r="L196" s="223"/>
      <c r="M196" s="224"/>
      <c r="N196" s="225"/>
      <c r="O196" s="225"/>
      <c r="P196" s="225"/>
      <c r="Q196" s="225"/>
      <c r="R196" s="225"/>
      <c r="S196" s="225"/>
      <c r="T196" s="226"/>
      <c r="AT196" s="227" t="s">
        <v>130</v>
      </c>
      <c r="AU196" s="227" t="s">
        <v>83</v>
      </c>
      <c r="AV196" s="13" t="s">
        <v>128</v>
      </c>
      <c r="AW196" s="13" t="s">
        <v>39</v>
      </c>
      <c r="AX196" s="13" t="s">
        <v>22</v>
      </c>
      <c r="AY196" s="227" t="s">
        <v>121</v>
      </c>
    </row>
    <row r="197" spans="2:65" s="1" customFormat="1" ht="22.5" customHeight="1" x14ac:dyDescent="0.3">
      <c r="B197" s="34"/>
      <c r="C197" s="181" t="s">
        <v>311</v>
      </c>
      <c r="D197" s="181" t="s">
        <v>123</v>
      </c>
      <c r="E197" s="182" t="s">
        <v>623</v>
      </c>
      <c r="F197" s="183" t="s">
        <v>624</v>
      </c>
      <c r="G197" s="184" t="s">
        <v>159</v>
      </c>
      <c r="H197" s="185">
        <v>15</v>
      </c>
      <c r="I197" s="186"/>
      <c r="J197" s="187">
        <f>ROUND(I197*H197,2)</f>
        <v>0</v>
      </c>
      <c r="K197" s="183" t="s">
        <v>517</v>
      </c>
      <c r="L197" s="54"/>
      <c r="M197" s="188" t="s">
        <v>20</v>
      </c>
      <c r="N197" s="189" t="s">
        <v>46</v>
      </c>
      <c r="O197" s="35"/>
      <c r="P197" s="190">
        <f>O197*H197</f>
        <v>0</v>
      </c>
      <c r="Q197" s="190">
        <v>0</v>
      </c>
      <c r="R197" s="190">
        <f>Q197*H197</f>
        <v>0</v>
      </c>
      <c r="S197" s="190">
        <v>0</v>
      </c>
      <c r="T197" s="191">
        <f>S197*H197</f>
        <v>0</v>
      </c>
      <c r="AR197" s="17" t="s">
        <v>436</v>
      </c>
      <c r="AT197" s="17" t="s">
        <v>123</v>
      </c>
      <c r="AU197" s="17" t="s">
        <v>83</v>
      </c>
      <c r="AY197" s="17" t="s">
        <v>121</v>
      </c>
      <c r="BE197" s="192">
        <f>IF(N197="základní",J197,0)</f>
        <v>0</v>
      </c>
      <c r="BF197" s="192">
        <f>IF(N197="snížená",J197,0)</f>
        <v>0</v>
      </c>
      <c r="BG197" s="192">
        <f>IF(N197="zákl. přenesená",J197,0)</f>
        <v>0</v>
      </c>
      <c r="BH197" s="192">
        <f>IF(N197="sníž. přenesená",J197,0)</f>
        <v>0</v>
      </c>
      <c r="BI197" s="192">
        <f>IF(N197="nulová",J197,0)</f>
        <v>0</v>
      </c>
      <c r="BJ197" s="17" t="s">
        <v>22</v>
      </c>
      <c r="BK197" s="192">
        <f>ROUND(I197*H197,2)</f>
        <v>0</v>
      </c>
      <c r="BL197" s="17" t="s">
        <v>436</v>
      </c>
      <c r="BM197" s="17" t="s">
        <v>625</v>
      </c>
    </row>
    <row r="198" spans="2:65" s="11" customFormat="1" x14ac:dyDescent="0.3">
      <c r="B198" s="193"/>
      <c r="C198" s="194"/>
      <c r="D198" s="195" t="s">
        <v>130</v>
      </c>
      <c r="E198" s="196" t="s">
        <v>20</v>
      </c>
      <c r="F198" s="197" t="s">
        <v>590</v>
      </c>
      <c r="G198" s="194"/>
      <c r="H198" s="198">
        <v>15</v>
      </c>
      <c r="I198" s="199"/>
      <c r="J198" s="194"/>
      <c r="K198" s="194"/>
      <c r="L198" s="200"/>
      <c r="M198" s="201"/>
      <c r="N198" s="202"/>
      <c r="O198" s="202"/>
      <c r="P198" s="202"/>
      <c r="Q198" s="202"/>
      <c r="R198" s="202"/>
      <c r="S198" s="202"/>
      <c r="T198" s="203"/>
      <c r="AT198" s="204" t="s">
        <v>130</v>
      </c>
      <c r="AU198" s="204" t="s">
        <v>83</v>
      </c>
      <c r="AV198" s="11" t="s">
        <v>83</v>
      </c>
      <c r="AW198" s="11" t="s">
        <v>39</v>
      </c>
      <c r="AX198" s="11" t="s">
        <v>75</v>
      </c>
      <c r="AY198" s="204" t="s">
        <v>121</v>
      </c>
    </row>
    <row r="199" spans="2:65" s="12" customFormat="1" x14ac:dyDescent="0.3">
      <c r="B199" s="205"/>
      <c r="C199" s="206"/>
      <c r="D199" s="195" t="s">
        <v>130</v>
      </c>
      <c r="E199" s="207" t="s">
        <v>20</v>
      </c>
      <c r="F199" s="208" t="s">
        <v>132</v>
      </c>
      <c r="G199" s="206"/>
      <c r="H199" s="209">
        <v>15</v>
      </c>
      <c r="I199" s="210"/>
      <c r="J199" s="206"/>
      <c r="K199" s="206"/>
      <c r="L199" s="211"/>
      <c r="M199" s="212"/>
      <c r="N199" s="213"/>
      <c r="O199" s="213"/>
      <c r="P199" s="213"/>
      <c r="Q199" s="213"/>
      <c r="R199" s="213"/>
      <c r="S199" s="213"/>
      <c r="T199" s="214"/>
      <c r="AT199" s="215" t="s">
        <v>130</v>
      </c>
      <c r="AU199" s="215" t="s">
        <v>83</v>
      </c>
      <c r="AV199" s="12" t="s">
        <v>133</v>
      </c>
      <c r="AW199" s="12" t="s">
        <v>39</v>
      </c>
      <c r="AX199" s="12" t="s">
        <v>75</v>
      </c>
      <c r="AY199" s="215" t="s">
        <v>121</v>
      </c>
    </row>
    <row r="200" spans="2:65" s="13" customFormat="1" x14ac:dyDescent="0.3">
      <c r="B200" s="216"/>
      <c r="C200" s="217"/>
      <c r="D200" s="218" t="s">
        <v>130</v>
      </c>
      <c r="E200" s="219" t="s">
        <v>20</v>
      </c>
      <c r="F200" s="220" t="s">
        <v>134</v>
      </c>
      <c r="G200" s="217"/>
      <c r="H200" s="221">
        <v>15</v>
      </c>
      <c r="I200" s="222"/>
      <c r="J200" s="217"/>
      <c r="K200" s="217"/>
      <c r="L200" s="223"/>
      <c r="M200" s="224"/>
      <c r="N200" s="225"/>
      <c r="O200" s="225"/>
      <c r="P200" s="225"/>
      <c r="Q200" s="225"/>
      <c r="R200" s="225"/>
      <c r="S200" s="225"/>
      <c r="T200" s="226"/>
      <c r="AT200" s="227" t="s">
        <v>130</v>
      </c>
      <c r="AU200" s="227" t="s">
        <v>83</v>
      </c>
      <c r="AV200" s="13" t="s">
        <v>128</v>
      </c>
      <c r="AW200" s="13" t="s">
        <v>39</v>
      </c>
      <c r="AX200" s="13" t="s">
        <v>22</v>
      </c>
      <c r="AY200" s="227" t="s">
        <v>121</v>
      </c>
    </row>
    <row r="201" spans="2:65" s="1" customFormat="1" ht="22.5" customHeight="1" x14ac:dyDescent="0.3">
      <c r="B201" s="34"/>
      <c r="C201" s="181" t="s">
        <v>316</v>
      </c>
      <c r="D201" s="181" t="s">
        <v>123</v>
      </c>
      <c r="E201" s="182" t="s">
        <v>626</v>
      </c>
      <c r="F201" s="183" t="s">
        <v>627</v>
      </c>
      <c r="G201" s="184" t="s">
        <v>159</v>
      </c>
      <c r="H201" s="185">
        <v>10</v>
      </c>
      <c r="I201" s="186"/>
      <c r="J201" s="187">
        <f>ROUND(I201*H201,2)</f>
        <v>0</v>
      </c>
      <c r="K201" s="183" t="s">
        <v>517</v>
      </c>
      <c r="L201" s="54"/>
      <c r="M201" s="188" t="s">
        <v>20</v>
      </c>
      <c r="N201" s="189" t="s">
        <v>46</v>
      </c>
      <c r="O201" s="35"/>
      <c r="P201" s="190">
        <f>O201*H201</f>
        <v>0</v>
      </c>
      <c r="Q201" s="190">
        <v>0</v>
      </c>
      <c r="R201" s="190">
        <f>Q201*H201</f>
        <v>0</v>
      </c>
      <c r="S201" s="190">
        <v>0</v>
      </c>
      <c r="T201" s="191">
        <f>S201*H201</f>
        <v>0</v>
      </c>
      <c r="AR201" s="17" t="s">
        <v>436</v>
      </c>
      <c r="AT201" s="17" t="s">
        <v>123</v>
      </c>
      <c r="AU201" s="17" t="s">
        <v>83</v>
      </c>
      <c r="AY201" s="17" t="s">
        <v>121</v>
      </c>
      <c r="BE201" s="192">
        <f>IF(N201="základní",J201,0)</f>
        <v>0</v>
      </c>
      <c r="BF201" s="192">
        <f>IF(N201="snížená",J201,0)</f>
        <v>0</v>
      </c>
      <c r="BG201" s="192">
        <f>IF(N201="zákl. přenesená",J201,0)</f>
        <v>0</v>
      </c>
      <c r="BH201" s="192">
        <f>IF(N201="sníž. přenesená",J201,0)</f>
        <v>0</v>
      </c>
      <c r="BI201" s="192">
        <f>IF(N201="nulová",J201,0)</f>
        <v>0</v>
      </c>
      <c r="BJ201" s="17" t="s">
        <v>22</v>
      </c>
      <c r="BK201" s="192">
        <f>ROUND(I201*H201,2)</f>
        <v>0</v>
      </c>
      <c r="BL201" s="17" t="s">
        <v>436</v>
      </c>
      <c r="BM201" s="17" t="s">
        <v>628</v>
      </c>
    </row>
    <row r="202" spans="2:65" s="11" customFormat="1" x14ac:dyDescent="0.3">
      <c r="B202" s="193"/>
      <c r="C202" s="194"/>
      <c r="D202" s="195" t="s">
        <v>130</v>
      </c>
      <c r="E202" s="196" t="s">
        <v>20</v>
      </c>
      <c r="F202" s="197" t="s">
        <v>161</v>
      </c>
      <c r="G202" s="194"/>
      <c r="H202" s="198">
        <v>10</v>
      </c>
      <c r="I202" s="199"/>
      <c r="J202" s="194"/>
      <c r="K202" s="194"/>
      <c r="L202" s="200"/>
      <c r="M202" s="201"/>
      <c r="N202" s="202"/>
      <c r="O202" s="202"/>
      <c r="P202" s="202"/>
      <c r="Q202" s="202"/>
      <c r="R202" s="202"/>
      <c r="S202" s="202"/>
      <c r="T202" s="203"/>
      <c r="AT202" s="204" t="s">
        <v>130</v>
      </c>
      <c r="AU202" s="204" t="s">
        <v>83</v>
      </c>
      <c r="AV202" s="11" t="s">
        <v>83</v>
      </c>
      <c r="AW202" s="11" t="s">
        <v>39</v>
      </c>
      <c r="AX202" s="11" t="s">
        <v>75</v>
      </c>
      <c r="AY202" s="204" t="s">
        <v>121</v>
      </c>
    </row>
    <row r="203" spans="2:65" s="12" customFormat="1" x14ac:dyDescent="0.3">
      <c r="B203" s="205"/>
      <c r="C203" s="206"/>
      <c r="D203" s="195" t="s">
        <v>130</v>
      </c>
      <c r="E203" s="207" t="s">
        <v>20</v>
      </c>
      <c r="F203" s="208" t="s">
        <v>132</v>
      </c>
      <c r="G203" s="206"/>
      <c r="H203" s="209">
        <v>10</v>
      </c>
      <c r="I203" s="210"/>
      <c r="J203" s="206"/>
      <c r="K203" s="206"/>
      <c r="L203" s="211"/>
      <c r="M203" s="212"/>
      <c r="N203" s="213"/>
      <c r="O203" s="213"/>
      <c r="P203" s="213"/>
      <c r="Q203" s="213"/>
      <c r="R203" s="213"/>
      <c r="S203" s="213"/>
      <c r="T203" s="214"/>
      <c r="AT203" s="215" t="s">
        <v>130</v>
      </c>
      <c r="AU203" s="215" t="s">
        <v>83</v>
      </c>
      <c r="AV203" s="12" t="s">
        <v>133</v>
      </c>
      <c r="AW203" s="12" t="s">
        <v>39</v>
      </c>
      <c r="AX203" s="12" t="s">
        <v>75</v>
      </c>
      <c r="AY203" s="215" t="s">
        <v>121</v>
      </c>
    </row>
    <row r="204" spans="2:65" s="13" customFormat="1" x14ac:dyDescent="0.3">
      <c r="B204" s="216"/>
      <c r="C204" s="217"/>
      <c r="D204" s="218" t="s">
        <v>130</v>
      </c>
      <c r="E204" s="219" t="s">
        <v>20</v>
      </c>
      <c r="F204" s="220" t="s">
        <v>134</v>
      </c>
      <c r="G204" s="217"/>
      <c r="H204" s="221">
        <v>10</v>
      </c>
      <c r="I204" s="222"/>
      <c r="J204" s="217"/>
      <c r="K204" s="217"/>
      <c r="L204" s="223"/>
      <c r="M204" s="224"/>
      <c r="N204" s="225"/>
      <c r="O204" s="225"/>
      <c r="P204" s="225"/>
      <c r="Q204" s="225"/>
      <c r="R204" s="225"/>
      <c r="S204" s="225"/>
      <c r="T204" s="226"/>
      <c r="AT204" s="227" t="s">
        <v>130</v>
      </c>
      <c r="AU204" s="227" t="s">
        <v>83</v>
      </c>
      <c r="AV204" s="13" t="s">
        <v>128</v>
      </c>
      <c r="AW204" s="13" t="s">
        <v>39</v>
      </c>
      <c r="AX204" s="13" t="s">
        <v>22</v>
      </c>
      <c r="AY204" s="227" t="s">
        <v>121</v>
      </c>
    </row>
    <row r="205" spans="2:65" s="1" customFormat="1" ht="22.5" customHeight="1" x14ac:dyDescent="0.3">
      <c r="B205" s="34"/>
      <c r="C205" s="181" t="s">
        <v>321</v>
      </c>
      <c r="D205" s="181" t="s">
        <v>123</v>
      </c>
      <c r="E205" s="182" t="s">
        <v>629</v>
      </c>
      <c r="F205" s="183" t="s">
        <v>630</v>
      </c>
      <c r="G205" s="184" t="s">
        <v>159</v>
      </c>
      <c r="H205" s="185">
        <v>15</v>
      </c>
      <c r="I205" s="186"/>
      <c r="J205" s="187">
        <f>ROUND(I205*H205,2)</f>
        <v>0</v>
      </c>
      <c r="K205" s="183" t="s">
        <v>517</v>
      </c>
      <c r="L205" s="54"/>
      <c r="M205" s="188" t="s">
        <v>20</v>
      </c>
      <c r="N205" s="189" t="s">
        <v>46</v>
      </c>
      <c r="O205" s="35"/>
      <c r="P205" s="190">
        <f>O205*H205</f>
        <v>0</v>
      </c>
      <c r="Q205" s="190">
        <v>0</v>
      </c>
      <c r="R205" s="190">
        <f>Q205*H205</f>
        <v>0</v>
      </c>
      <c r="S205" s="190">
        <v>0</v>
      </c>
      <c r="T205" s="191">
        <f>S205*H205</f>
        <v>0</v>
      </c>
      <c r="AR205" s="17" t="s">
        <v>436</v>
      </c>
      <c r="AT205" s="17" t="s">
        <v>123</v>
      </c>
      <c r="AU205" s="17" t="s">
        <v>83</v>
      </c>
      <c r="AY205" s="17" t="s">
        <v>121</v>
      </c>
      <c r="BE205" s="192">
        <f>IF(N205="základní",J205,0)</f>
        <v>0</v>
      </c>
      <c r="BF205" s="192">
        <f>IF(N205="snížená",J205,0)</f>
        <v>0</v>
      </c>
      <c r="BG205" s="192">
        <f>IF(N205="zákl. přenesená",J205,0)</f>
        <v>0</v>
      </c>
      <c r="BH205" s="192">
        <f>IF(N205="sníž. přenesená",J205,0)</f>
        <v>0</v>
      </c>
      <c r="BI205" s="192">
        <f>IF(N205="nulová",J205,0)</f>
        <v>0</v>
      </c>
      <c r="BJ205" s="17" t="s">
        <v>22</v>
      </c>
      <c r="BK205" s="192">
        <f>ROUND(I205*H205,2)</f>
        <v>0</v>
      </c>
      <c r="BL205" s="17" t="s">
        <v>436</v>
      </c>
      <c r="BM205" s="17" t="s">
        <v>631</v>
      </c>
    </row>
    <row r="206" spans="2:65" s="11" customFormat="1" x14ac:dyDescent="0.3">
      <c r="B206" s="193"/>
      <c r="C206" s="194"/>
      <c r="D206" s="195" t="s">
        <v>130</v>
      </c>
      <c r="E206" s="196" t="s">
        <v>20</v>
      </c>
      <c r="F206" s="197" t="s">
        <v>590</v>
      </c>
      <c r="G206" s="194"/>
      <c r="H206" s="198">
        <v>15</v>
      </c>
      <c r="I206" s="199"/>
      <c r="J206" s="194"/>
      <c r="K206" s="194"/>
      <c r="L206" s="200"/>
      <c r="M206" s="201"/>
      <c r="N206" s="202"/>
      <c r="O206" s="202"/>
      <c r="P206" s="202"/>
      <c r="Q206" s="202"/>
      <c r="R206" s="202"/>
      <c r="S206" s="202"/>
      <c r="T206" s="203"/>
      <c r="AT206" s="204" t="s">
        <v>130</v>
      </c>
      <c r="AU206" s="204" t="s">
        <v>83</v>
      </c>
      <c r="AV206" s="11" t="s">
        <v>83</v>
      </c>
      <c r="AW206" s="11" t="s">
        <v>39</v>
      </c>
      <c r="AX206" s="11" t="s">
        <v>75</v>
      </c>
      <c r="AY206" s="204" t="s">
        <v>121</v>
      </c>
    </row>
    <row r="207" spans="2:65" s="12" customFormat="1" x14ac:dyDescent="0.3">
      <c r="B207" s="205"/>
      <c r="C207" s="206"/>
      <c r="D207" s="195" t="s">
        <v>130</v>
      </c>
      <c r="E207" s="207" t="s">
        <v>20</v>
      </c>
      <c r="F207" s="208" t="s">
        <v>132</v>
      </c>
      <c r="G207" s="206"/>
      <c r="H207" s="209">
        <v>15</v>
      </c>
      <c r="I207" s="210"/>
      <c r="J207" s="206"/>
      <c r="K207" s="206"/>
      <c r="L207" s="211"/>
      <c r="M207" s="212"/>
      <c r="N207" s="213"/>
      <c r="O207" s="213"/>
      <c r="P207" s="213"/>
      <c r="Q207" s="213"/>
      <c r="R207" s="213"/>
      <c r="S207" s="213"/>
      <c r="T207" s="214"/>
      <c r="AT207" s="215" t="s">
        <v>130</v>
      </c>
      <c r="AU207" s="215" t="s">
        <v>83</v>
      </c>
      <c r="AV207" s="12" t="s">
        <v>133</v>
      </c>
      <c r="AW207" s="12" t="s">
        <v>39</v>
      </c>
      <c r="AX207" s="12" t="s">
        <v>75</v>
      </c>
      <c r="AY207" s="215" t="s">
        <v>121</v>
      </c>
    </row>
    <row r="208" spans="2:65" s="13" customFormat="1" x14ac:dyDescent="0.3">
      <c r="B208" s="216"/>
      <c r="C208" s="217"/>
      <c r="D208" s="218" t="s">
        <v>130</v>
      </c>
      <c r="E208" s="219" t="s">
        <v>20</v>
      </c>
      <c r="F208" s="220" t="s">
        <v>134</v>
      </c>
      <c r="G208" s="217"/>
      <c r="H208" s="221">
        <v>15</v>
      </c>
      <c r="I208" s="222"/>
      <c r="J208" s="217"/>
      <c r="K208" s="217"/>
      <c r="L208" s="223"/>
      <c r="M208" s="224"/>
      <c r="N208" s="225"/>
      <c r="O208" s="225"/>
      <c r="P208" s="225"/>
      <c r="Q208" s="225"/>
      <c r="R208" s="225"/>
      <c r="S208" s="225"/>
      <c r="T208" s="226"/>
      <c r="AT208" s="227" t="s">
        <v>130</v>
      </c>
      <c r="AU208" s="227" t="s">
        <v>83</v>
      </c>
      <c r="AV208" s="13" t="s">
        <v>128</v>
      </c>
      <c r="AW208" s="13" t="s">
        <v>39</v>
      </c>
      <c r="AX208" s="13" t="s">
        <v>22</v>
      </c>
      <c r="AY208" s="227" t="s">
        <v>121</v>
      </c>
    </row>
    <row r="209" spans="2:65" s="1" customFormat="1" ht="22.5" customHeight="1" x14ac:dyDescent="0.3">
      <c r="B209" s="34"/>
      <c r="C209" s="181" t="s">
        <v>326</v>
      </c>
      <c r="D209" s="181" t="s">
        <v>123</v>
      </c>
      <c r="E209" s="182" t="s">
        <v>632</v>
      </c>
      <c r="F209" s="183" t="s">
        <v>633</v>
      </c>
      <c r="G209" s="184" t="s">
        <v>159</v>
      </c>
      <c r="H209" s="185">
        <v>10</v>
      </c>
      <c r="I209" s="186"/>
      <c r="J209" s="187">
        <f>ROUND(I209*H209,2)</f>
        <v>0</v>
      </c>
      <c r="K209" s="183" t="s">
        <v>517</v>
      </c>
      <c r="L209" s="54"/>
      <c r="M209" s="188" t="s">
        <v>20</v>
      </c>
      <c r="N209" s="189" t="s">
        <v>46</v>
      </c>
      <c r="O209" s="35"/>
      <c r="P209" s="190">
        <f>O209*H209</f>
        <v>0</v>
      </c>
      <c r="Q209" s="190">
        <v>0</v>
      </c>
      <c r="R209" s="190">
        <f>Q209*H209</f>
        <v>0</v>
      </c>
      <c r="S209" s="190">
        <v>0</v>
      </c>
      <c r="T209" s="191">
        <f>S209*H209</f>
        <v>0</v>
      </c>
      <c r="AR209" s="17" t="s">
        <v>436</v>
      </c>
      <c r="AT209" s="17" t="s">
        <v>123</v>
      </c>
      <c r="AU209" s="17" t="s">
        <v>83</v>
      </c>
      <c r="AY209" s="17" t="s">
        <v>121</v>
      </c>
      <c r="BE209" s="192">
        <f>IF(N209="základní",J209,0)</f>
        <v>0</v>
      </c>
      <c r="BF209" s="192">
        <f>IF(N209="snížená",J209,0)</f>
        <v>0</v>
      </c>
      <c r="BG209" s="192">
        <f>IF(N209="zákl. přenesená",J209,0)</f>
        <v>0</v>
      </c>
      <c r="BH209" s="192">
        <f>IF(N209="sníž. přenesená",J209,0)</f>
        <v>0</v>
      </c>
      <c r="BI209" s="192">
        <f>IF(N209="nulová",J209,0)</f>
        <v>0</v>
      </c>
      <c r="BJ209" s="17" t="s">
        <v>22</v>
      </c>
      <c r="BK209" s="192">
        <f>ROUND(I209*H209,2)</f>
        <v>0</v>
      </c>
      <c r="BL209" s="17" t="s">
        <v>436</v>
      </c>
      <c r="BM209" s="17" t="s">
        <v>634</v>
      </c>
    </row>
    <row r="210" spans="2:65" s="11" customFormat="1" x14ac:dyDescent="0.3">
      <c r="B210" s="193"/>
      <c r="C210" s="194"/>
      <c r="D210" s="195" t="s">
        <v>130</v>
      </c>
      <c r="E210" s="196" t="s">
        <v>20</v>
      </c>
      <c r="F210" s="197" t="s">
        <v>161</v>
      </c>
      <c r="G210" s="194"/>
      <c r="H210" s="198">
        <v>10</v>
      </c>
      <c r="I210" s="199"/>
      <c r="J210" s="194"/>
      <c r="K210" s="194"/>
      <c r="L210" s="200"/>
      <c r="M210" s="201"/>
      <c r="N210" s="202"/>
      <c r="O210" s="202"/>
      <c r="P210" s="202"/>
      <c r="Q210" s="202"/>
      <c r="R210" s="202"/>
      <c r="S210" s="202"/>
      <c r="T210" s="203"/>
      <c r="AT210" s="204" t="s">
        <v>130</v>
      </c>
      <c r="AU210" s="204" t="s">
        <v>83</v>
      </c>
      <c r="AV210" s="11" t="s">
        <v>83</v>
      </c>
      <c r="AW210" s="11" t="s">
        <v>39</v>
      </c>
      <c r="AX210" s="11" t="s">
        <v>75</v>
      </c>
      <c r="AY210" s="204" t="s">
        <v>121</v>
      </c>
    </row>
    <row r="211" spans="2:65" s="12" customFormat="1" x14ac:dyDescent="0.3">
      <c r="B211" s="205"/>
      <c r="C211" s="206"/>
      <c r="D211" s="195" t="s">
        <v>130</v>
      </c>
      <c r="E211" s="207" t="s">
        <v>20</v>
      </c>
      <c r="F211" s="208" t="s">
        <v>132</v>
      </c>
      <c r="G211" s="206"/>
      <c r="H211" s="209">
        <v>10</v>
      </c>
      <c r="I211" s="210"/>
      <c r="J211" s="206"/>
      <c r="K211" s="206"/>
      <c r="L211" s="211"/>
      <c r="M211" s="212"/>
      <c r="N211" s="213"/>
      <c r="O211" s="213"/>
      <c r="P211" s="213"/>
      <c r="Q211" s="213"/>
      <c r="R211" s="213"/>
      <c r="S211" s="213"/>
      <c r="T211" s="214"/>
      <c r="AT211" s="215" t="s">
        <v>130</v>
      </c>
      <c r="AU211" s="215" t="s">
        <v>83</v>
      </c>
      <c r="AV211" s="12" t="s">
        <v>133</v>
      </c>
      <c r="AW211" s="12" t="s">
        <v>39</v>
      </c>
      <c r="AX211" s="12" t="s">
        <v>75</v>
      </c>
      <c r="AY211" s="215" t="s">
        <v>121</v>
      </c>
    </row>
    <row r="212" spans="2:65" s="13" customFormat="1" x14ac:dyDescent="0.3">
      <c r="B212" s="216"/>
      <c r="C212" s="217"/>
      <c r="D212" s="218" t="s">
        <v>130</v>
      </c>
      <c r="E212" s="219" t="s">
        <v>20</v>
      </c>
      <c r="F212" s="220" t="s">
        <v>134</v>
      </c>
      <c r="G212" s="217"/>
      <c r="H212" s="221">
        <v>10</v>
      </c>
      <c r="I212" s="222"/>
      <c r="J212" s="217"/>
      <c r="K212" s="217"/>
      <c r="L212" s="223"/>
      <c r="M212" s="224"/>
      <c r="N212" s="225"/>
      <c r="O212" s="225"/>
      <c r="P212" s="225"/>
      <c r="Q212" s="225"/>
      <c r="R212" s="225"/>
      <c r="S212" s="225"/>
      <c r="T212" s="226"/>
      <c r="AT212" s="227" t="s">
        <v>130</v>
      </c>
      <c r="AU212" s="227" t="s">
        <v>83</v>
      </c>
      <c r="AV212" s="13" t="s">
        <v>128</v>
      </c>
      <c r="AW212" s="13" t="s">
        <v>39</v>
      </c>
      <c r="AX212" s="13" t="s">
        <v>22</v>
      </c>
      <c r="AY212" s="227" t="s">
        <v>121</v>
      </c>
    </row>
    <row r="213" spans="2:65" s="1" customFormat="1" ht="22.5" customHeight="1" x14ac:dyDescent="0.3">
      <c r="B213" s="34"/>
      <c r="C213" s="181" t="s">
        <v>330</v>
      </c>
      <c r="D213" s="181" t="s">
        <v>123</v>
      </c>
      <c r="E213" s="182" t="s">
        <v>635</v>
      </c>
      <c r="F213" s="183" t="s">
        <v>636</v>
      </c>
      <c r="G213" s="184" t="s">
        <v>637</v>
      </c>
      <c r="H213" s="185">
        <v>1</v>
      </c>
      <c r="I213" s="186"/>
      <c r="J213" s="187">
        <f>ROUND(I213*H213,2)</f>
        <v>0</v>
      </c>
      <c r="K213" s="183" t="s">
        <v>517</v>
      </c>
      <c r="L213" s="54"/>
      <c r="M213" s="188" t="s">
        <v>20</v>
      </c>
      <c r="N213" s="243" t="s">
        <v>46</v>
      </c>
      <c r="O213" s="244"/>
      <c r="P213" s="245">
        <f>O213*H213</f>
        <v>0</v>
      </c>
      <c r="Q213" s="245">
        <v>9.9000000000000008E-3</v>
      </c>
      <c r="R213" s="245">
        <f>Q213*H213</f>
        <v>9.9000000000000008E-3</v>
      </c>
      <c r="S213" s="245">
        <v>0</v>
      </c>
      <c r="T213" s="246">
        <f>S213*H213</f>
        <v>0</v>
      </c>
      <c r="AR213" s="17" t="s">
        <v>436</v>
      </c>
      <c r="AT213" s="17" t="s">
        <v>123</v>
      </c>
      <c r="AU213" s="17" t="s">
        <v>83</v>
      </c>
      <c r="AY213" s="17" t="s">
        <v>121</v>
      </c>
      <c r="BE213" s="192">
        <f>IF(N213="základní",J213,0)</f>
        <v>0</v>
      </c>
      <c r="BF213" s="192">
        <f>IF(N213="snížená",J213,0)</f>
        <v>0</v>
      </c>
      <c r="BG213" s="192">
        <f>IF(N213="zákl. přenesená",J213,0)</f>
        <v>0</v>
      </c>
      <c r="BH213" s="192">
        <f>IF(N213="sníž. přenesená",J213,0)</f>
        <v>0</v>
      </c>
      <c r="BI213" s="192">
        <f>IF(N213="nulová",J213,0)</f>
        <v>0</v>
      </c>
      <c r="BJ213" s="17" t="s">
        <v>22</v>
      </c>
      <c r="BK213" s="192">
        <f>ROUND(I213*H213,2)</f>
        <v>0</v>
      </c>
      <c r="BL213" s="17" t="s">
        <v>436</v>
      </c>
      <c r="BM213" s="17" t="s">
        <v>638</v>
      </c>
    </row>
    <row r="214" spans="2:65" s="1" customFormat="1" ht="6.95" customHeight="1" x14ac:dyDescent="0.3">
      <c r="B214" s="49"/>
      <c r="C214" s="50"/>
      <c r="D214" s="50"/>
      <c r="E214" s="50"/>
      <c r="F214" s="50"/>
      <c r="G214" s="50"/>
      <c r="H214" s="50"/>
      <c r="I214" s="127"/>
      <c r="J214" s="50"/>
      <c r="K214" s="50"/>
      <c r="L214" s="54"/>
    </row>
  </sheetData>
  <sheetProtection algorithmName="SHA-512" hashValue="lY1iNe3D4hZpTAdz3H9jTzFgNlok+FbUYcn2vcZPyp8oZqEWCq9DETWeQ6U9G/+CslUBsg3BnYI6E3w7Q22dmg==" saltValue="ujMuCOe786NdMwKGjG3E2g==" spinCount="100000" sheet="1" objects="1" scenarios="1" formatColumns="0" formatRows="0" sort="0" autoFilter="0"/>
  <autoFilter ref="C85:K85"/>
  <mergeCells count="9"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tooltip="Krycí list soupisu" display="1) Krycí list soupisu"/>
    <hyperlink ref="G1:H1" location="C54" tooltip="Rekapitulace" display="2) Rekapitulace"/>
    <hyperlink ref="J1" location="C85" tooltip="Soupis prací" display="3) Soupis prací"/>
    <hyperlink ref="L1:V1" location="'Rekapitulace stavby'!C2" tooltip="Rekapitulace stavby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16"/>
  <sheetViews>
    <sheetView showGridLines="0" zoomScaleNormal="100" workbookViewId="0"/>
  </sheetViews>
  <sheetFormatPr defaultRowHeight="13.5" x14ac:dyDescent="0.3"/>
  <cols>
    <col min="1" max="1" width="8.33203125" style="257" customWidth="1"/>
    <col min="2" max="2" width="1.6640625" style="257" customWidth="1"/>
    <col min="3" max="4" width="5" style="257" customWidth="1"/>
    <col min="5" max="5" width="11.6640625" style="257" customWidth="1"/>
    <col min="6" max="6" width="9.1640625" style="257" customWidth="1"/>
    <col min="7" max="7" width="5" style="257" customWidth="1"/>
    <col min="8" max="8" width="77.83203125" style="257" customWidth="1"/>
    <col min="9" max="10" width="20" style="257" customWidth="1"/>
    <col min="11" max="11" width="1.6640625" style="257" customWidth="1"/>
    <col min="12" max="256" width="9.33203125" style="257"/>
    <col min="257" max="257" width="8.33203125" style="257" customWidth="1"/>
    <col min="258" max="258" width="1.6640625" style="257" customWidth="1"/>
    <col min="259" max="260" width="5" style="257" customWidth="1"/>
    <col min="261" max="261" width="11.6640625" style="257" customWidth="1"/>
    <col min="262" max="262" width="9.1640625" style="257" customWidth="1"/>
    <col min="263" max="263" width="5" style="257" customWidth="1"/>
    <col min="264" max="264" width="77.83203125" style="257" customWidth="1"/>
    <col min="265" max="266" width="20" style="257" customWidth="1"/>
    <col min="267" max="267" width="1.6640625" style="257" customWidth="1"/>
    <col min="268" max="512" width="9.33203125" style="257"/>
    <col min="513" max="513" width="8.33203125" style="257" customWidth="1"/>
    <col min="514" max="514" width="1.6640625" style="257" customWidth="1"/>
    <col min="515" max="516" width="5" style="257" customWidth="1"/>
    <col min="517" max="517" width="11.6640625" style="257" customWidth="1"/>
    <col min="518" max="518" width="9.1640625" style="257" customWidth="1"/>
    <col min="519" max="519" width="5" style="257" customWidth="1"/>
    <col min="520" max="520" width="77.83203125" style="257" customWidth="1"/>
    <col min="521" max="522" width="20" style="257" customWidth="1"/>
    <col min="523" max="523" width="1.6640625" style="257" customWidth="1"/>
    <col min="524" max="768" width="9.33203125" style="257"/>
    <col min="769" max="769" width="8.33203125" style="257" customWidth="1"/>
    <col min="770" max="770" width="1.6640625" style="257" customWidth="1"/>
    <col min="771" max="772" width="5" style="257" customWidth="1"/>
    <col min="773" max="773" width="11.6640625" style="257" customWidth="1"/>
    <col min="774" max="774" width="9.1640625" style="257" customWidth="1"/>
    <col min="775" max="775" width="5" style="257" customWidth="1"/>
    <col min="776" max="776" width="77.83203125" style="257" customWidth="1"/>
    <col min="777" max="778" width="20" style="257" customWidth="1"/>
    <col min="779" max="779" width="1.6640625" style="257" customWidth="1"/>
    <col min="780" max="1024" width="9.33203125" style="257"/>
    <col min="1025" max="1025" width="8.33203125" style="257" customWidth="1"/>
    <col min="1026" max="1026" width="1.6640625" style="257" customWidth="1"/>
    <col min="1027" max="1028" width="5" style="257" customWidth="1"/>
    <col min="1029" max="1029" width="11.6640625" style="257" customWidth="1"/>
    <col min="1030" max="1030" width="9.1640625" style="257" customWidth="1"/>
    <col min="1031" max="1031" width="5" style="257" customWidth="1"/>
    <col min="1032" max="1032" width="77.83203125" style="257" customWidth="1"/>
    <col min="1033" max="1034" width="20" style="257" customWidth="1"/>
    <col min="1035" max="1035" width="1.6640625" style="257" customWidth="1"/>
    <col min="1036" max="1280" width="9.33203125" style="257"/>
    <col min="1281" max="1281" width="8.33203125" style="257" customWidth="1"/>
    <col min="1282" max="1282" width="1.6640625" style="257" customWidth="1"/>
    <col min="1283" max="1284" width="5" style="257" customWidth="1"/>
    <col min="1285" max="1285" width="11.6640625" style="257" customWidth="1"/>
    <col min="1286" max="1286" width="9.1640625" style="257" customWidth="1"/>
    <col min="1287" max="1287" width="5" style="257" customWidth="1"/>
    <col min="1288" max="1288" width="77.83203125" style="257" customWidth="1"/>
    <col min="1289" max="1290" width="20" style="257" customWidth="1"/>
    <col min="1291" max="1291" width="1.6640625" style="257" customWidth="1"/>
    <col min="1292" max="1536" width="9.33203125" style="257"/>
    <col min="1537" max="1537" width="8.33203125" style="257" customWidth="1"/>
    <col min="1538" max="1538" width="1.6640625" style="257" customWidth="1"/>
    <col min="1539" max="1540" width="5" style="257" customWidth="1"/>
    <col min="1541" max="1541" width="11.6640625" style="257" customWidth="1"/>
    <col min="1542" max="1542" width="9.1640625" style="257" customWidth="1"/>
    <col min="1543" max="1543" width="5" style="257" customWidth="1"/>
    <col min="1544" max="1544" width="77.83203125" style="257" customWidth="1"/>
    <col min="1545" max="1546" width="20" style="257" customWidth="1"/>
    <col min="1547" max="1547" width="1.6640625" style="257" customWidth="1"/>
    <col min="1548" max="1792" width="9.33203125" style="257"/>
    <col min="1793" max="1793" width="8.33203125" style="257" customWidth="1"/>
    <col min="1794" max="1794" width="1.6640625" style="257" customWidth="1"/>
    <col min="1795" max="1796" width="5" style="257" customWidth="1"/>
    <col min="1797" max="1797" width="11.6640625" style="257" customWidth="1"/>
    <col min="1798" max="1798" width="9.1640625" style="257" customWidth="1"/>
    <col min="1799" max="1799" width="5" style="257" customWidth="1"/>
    <col min="1800" max="1800" width="77.83203125" style="257" customWidth="1"/>
    <col min="1801" max="1802" width="20" style="257" customWidth="1"/>
    <col min="1803" max="1803" width="1.6640625" style="257" customWidth="1"/>
    <col min="1804" max="2048" width="9.33203125" style="257"/>
    <col min="2049" max="2049" width="8.33203125" style="257" customWidth="1"/>
    <col min="2050" max="2050" width="1.6640625" style="257" customWidth="1"/>
    <col min="2051" max="2052" width="5" style="257" customWidth="1"/>
    <col min="2053" max="2053" width="11.6640625" style="257" customWidth="1"/>
    <col min="2054" max="2054" width="9.1640625" style="257" customWidth="1"/>
    <col min="2055" max="2055" width="5" style="257" customWidth="1"/>
    <col min="2056" max="2056" width="77.83203125" style="257" customWidth="1"/>
    <col min="2057" max="2058" width="20" style="257" customWidth="1"/>
    <col min="2059" max="2059" width="1.6640625" style="257" customWidth="1"/>
    <col min="2060" max="2304" width="9.33203125" style="257"/>
    <col min="2305" max="2305" width="8.33203125" style="257" customWidth="1"/>
    <col min="2306" max="2306" width="1.6640625" style="257" customWidth="1"/>
    <col min="2307" max="2308" width="5" style="257" customWidth="1"/>
    <col min="2309" max="2309" width="11.6640625" style="257" customWidth="1"/>
    <col min="2310" max="2310" width="9.1640625" style="257" customWidth="1"/>
    <col min="2311" max="2311" width="5" style="257" customWidth="1"/>
    <col min="2312" max="2312" width="77.83203125" style="257" customWidth="1"/>
    <col min="2313" max="2314" width="20" style="257" customWidth="1"/>
    <col min="2315" max="2315" width="1.6640625" style="257" customWidth="1"/>
    <col min="2316" max="2560" width="9.33203125" style="257"/>
    <col min="2561" max="2561" width="8.33203125" style="257" customWidth="1"/>
    <col min="2562" max="2562" width="1.6640625" style="257" customWidth="1"/>
    <col min="2563" max="2564" width="5" style="257" customWidth="1"/>
    <col min="2565" max="2565" width="11.6640625" style="257" customWidth="1"/>
    <col min="2566" max="2566" width="9.1640625" style="257" customWidth="1"/>
    <col min="2567" max="2567" width="5" style="257" customWidth="1"/>
    <col min="2568" max="2568" width="77.83203125" style="257" customWidth="1"/>
    <col min="2569" max="2570" width="20" style="257" customWidth="1"/>
    <col min="2571" max="2571" width="1.6640625" style="257" customWidth="1"/>
    <col min="2572" max="2816" width="9.33203125" style="257"/>
    <col min="2817" max="2817" width="8.33203125" style="257" customWidth="1"/>
    <col min="2818" max="2818" width="1.6640625" style="257" customWidth="1"/>
    <col min="2819" max="2820" width="5" style="257" customWidth="1"/>
    <col min="2821" max="2821" width="11.6640625" style="257" customWidth="1"/>
    <col min="2822" max="2822" width="9.1640625" style="257" customWidth="1"/>
    <col min="2823" max="2823" width="5" style="257" customWidth="1"/>
    <col min="2824" max="2824" width="77.83203125" style="257" customWidth="1"/>
    <col min="2825" max="2826" width="20" style="257" customWidth="1"/>
    <col min="2827" max="2827" width="1.6640625" style="257" customWidth="1"/>
    <col min="2828" max="3072" width="9.33203125" style="257"/>
    <col min="3073" max="3073" width="8.33203125" style="257" customWidth="1"/>
    <col min="3074" max="3074" width="1.6640625" style="257" customWidth="1"/>
    <col min="3075" max="3076" width="5" style="257" customWidth="1"/>
    <col min="3077" max="3077" width="11.6640625" style="257" customWidth="1"/>
    <col min="3078" max="3078" width="9.1640625" style="257" customWidth="1"/>
    <col min="3079" max="3079" width="5" style="257" customWidth="1"/>
    <col min="3080" max="3080" width="77.83203125" style="257" customWidth="1"/>
    <col min="3081" max="3082" width="20" style="257" customWidth="1"/>
    <col min="3083" max="3083" width="1.6640625" style="257" customWidth="1"/>
    <col min="3084" max="3328" width="9.33203125" style="257"/>
    <col min="3329" max="3329" width="8.33203125" style="257" customWidth="1"/>
    <col min="3330" max="3330" width="1.6640625" style="257" customWidth="1"/>
    <col min="3331" max="3332" width="5" style="257" customWidth="1"/>
    <col min="3333" max="3333" width="11.6640625" style="257" customWidth="1"/>
    <col min="3334" max="3334" width="9.1640625" style="257" customWidth="1"/>
    <col min="3335" max="3335" width="5" style="257" customWidth="1"/>
    <col min="3336" max="3336" width="77.83203125" style="257" customWidth="1"/>
    <col min="3337" max="3338" width="20" style="257" customWidth="1"/>
    <col min="3339" max="3339" width="1.6640625" style="257" customWidth="1"/>
    <col min="3340" max="3584" width="9.33203125" style="257"/>
    <col min="3585" max="3585" width="8.33203125" style="257" customWidth="1"/>
    <col min="3586" max="3586" width="1.6640625" style="257" customWidth="1"/>
    <col min="3587" max="3588" width="5" style="257" customWidth="1"/>
    <col min="3589" max="3589" width="11.6640625" style="257" customWidth="1"/>
    <col min="3590" max="3590" width="9.1640625" style="257" customWidth="1"/>
    <col min="3591" max="3591" width="5" style="257" customWidth="1"/>
    <col min="3592" max="3592" width="77.83203125" style="257" customWidth="1"/>
    <col min="3593" max="3594" width="20" style="257" customWidth="1"/>
    <col min="3595" max="3595" width="1.6640625" style="257" customWidth="1"/>
    <col min="3596" max="3840" width="9.33203125" style="257"/>
    <col min="3841" max="3841" width="8.33203125" style="257" customWidth="1"/>
    <col min="3842" max="3842" width="1.6640625" style="257" customWidth="1"/>
    <col min="3843" max="3844" width="5" style="257" customWidth="1"/>
    <col min="3845" max="3845" width="11.6640625" style="257" customWidth="1"/>
    <col min="3846" max="3846" width="9.1640625" style="257" customWidth="1"/>
    <col min="3847" max="3847" width="5" style="257" customWidth="1"/>
    <col min="3848" max="3848" width="77.83203125" style="257" customWidth="1"/>
    <col min="3849" max="3850" width="20" style="257" customWidth="1"/>
    <col min="3851" max="3851" width="1.6640625" style="257" customWidth="1"/>
    <col min="3852" max="4096" width="9.33203125" style="257"/>
    <col min="4097" max="4097" width="8.33203125" style="257" customWidth="1"/>
    <col min="4098" max="4098" width="1.6640625" style="257" customWidth="1"/>
    <col min="4099" max="4100" width="5" style="257" customWidth="1"/>
    <col min="4101" max="4101" width="11.6640625" style="257" customWidth="1"/>
    <col min="4102" max="4102" width="9.1640625" style="257" customWidth="1"/>
    <col min="4103" max="4103" width="5" style="257" customWidth="1"/>
    <col min="4104" max="4104" width="77.83203125" style="257" customWidth="1"/>
    <col min="4105" max="4106" width="20" style="257" customWidth="1"/>
    <col min="4107" max="4107" width="1.6640625" style="257" customWidth="1"/>
    <col min="4108" max="4352" width="9.33203125" style="257"/>
    <col min="4353" max="4353" width="8.33203125" style="257" customWidth="1"/>
    <col min="4354" max="4354" width="1.6640625" style="257" customWidth="1"/>
    <col min="4355" max="4356" width="5" style="257" customWidth="1"/>
    <col min="4357" max="4357" width="11.6640625" style="257" customWidth="1"/>
    <col min="4358" max="4358" width="9.1640625" style="257" customWidth="1"/>
    <col min="4359" max="4359" width="5" style="257" customWidth="1"/>
    <col min="4360" max="4360" width="77.83203125" style="257" customWidth="1"/>
    <col min="4361" max="4362" width="20" style="257" customWidth="1"/>
    <col min="4363" max="4363" width="1.6640625" style="257" customWidth="1"/>
    <col min="4364" max="4608" width="9.33203125" style="257"/>
    <col min="4609" max="4609" width="8.33203125" style="257" customWidth="1"/>
    <col min="4610" max="4610" width="1.6640625" style="257" customWidth="1"/>
    <col min="4611" max="4612" width="5" style="257" customWidth="1"/>
    <col min="4613" max="4613" width="11.6640625" style="257" customWidth="1"/>
    <col min="4614" max="4614" width="9.1640625" style="257" customWidth="1"/>
    <col min="4615" max="4615" width="5" style="257" customWidth="1"/>
    <col min="4616" max="4616" width="77.83203125" style="257" customWidth="1"/>
    <col min="4617" max="4618" width="20" style="257" customWidth="1"/>
    <col min="4619" max="4619" width="1.6640625" style="257" customWidth="1"/>
    <col min="4620" max="4864" width="9.33203125" style="257"/>
    <col min="4865" max="4865" width="8.33203125" style="257" customWidth="1"/>
    <col min="4866" max="4866" width="1.6640625" style="257" customWidth="1"/>
    <col min="4867" max="4868" width="5" style="257" customWidth="1"/>
    <col min="4869" max="4869" width="11.6640625" style="257" customWidth="1"/>
    <col min="4870" max="4870" width="9.1640625" style="257" customWidth="1"/>
    <col min="4871" max="4871" width="5" style="257" customWidth="1"/>
    <col min="4872" max="4872" width="77.83203125" style="257" customWidth="1"/>
    <col min="4873" max="4874" width="20" style="257" customWidth="1"/>
    <col min="4875" max="4875" width="1.6640625" style="257" customWidth="1"/>
    <col min="4876" max="5120" width="9.33203125" style="257"/>
    <col min="5121" max="5121" width="8.33203125" style="257" customWidth="1"/>
    <col min="5122" max="5122" width="1.6640625" style="257" customWidth="1"/>
    <col min="5123" max="5124" width="5" style="257" customWidth="1"/>
    <col min="5125" max="5125" width="11.6640625" style="257" customWidth="1"/>
    <col min="5126" max="5126" width="9.1640625" style="257" customWidth="1"/>
    <col min="5127" max="5127" width="5" style="257" customWidth="1"/>
    <col min="5128" max="5128" width="77.83203125" style="257" customWidth="1"/>
    <col min="5129" max="5130" width="20" style="257" customWidth="1"/>
    <col min="5131" max="5131" width="1.6640625" style="257" customWidth="1"/>
    <col min="5132" max="5376" width="9.33203125" style="257"/>
    <col min="5377" max="5377" width="8.33203125" style="257" customWidth="1"/>
    <col min="5378" max="5378" width="1.6640625" style="257" customWidth="1"/>
    <col min="5379" max="5380" width="5" style="257" customWidth="1"/>
    <col min="5381" max="5381" width="11.6640625" style="257" customWidth="1"/>
    <col min="5382" max="5382" width="9.1640625" style="257" customWidth="1"/>
    <col min="5383" max="5383" width="5" style="257" customWidth="1"/>
    <col min="5384" max="5384" width="77.83203125" style="257" customWidth="1"/>
    <col min="5385" max="5386" width="20" style="257" customWidth="1"/>
    <col min="5387" max="5387" width="1.6640625" style="257" customWidth="1"/>
    <col min="5388" max="5632" width="9.33203125" style="257"/>
    <col min="5633" max="5633" width="8.33203125" style="257" customWidth="1"/>
    <col min="5634" max="5634" width="1.6640625" style="257" customWidth="1"/>
    <col min="5635" max="5636" width="5" style="257" customWidth="1"/>
    <col min="5637" max="5637" width="11.6640625" style="257" customWidth="1"/>
    <col min="5638" max="5638" width="9.1640625" style="257" customWidth="1"/>
    <col min="5639" max="5639" width="5" style="257" customWidth="1"/>
    <col min="5640" max="5640" width="77.83203125" style="257" customWidth="1"/>
    <col min="5641" max="5642" width="20" style="257" customWidth="1"/>
    <col min="5643" max="5643" width="1.6640625" style="257" customWidth="1"/>
    <col min="5644" max="5888" width="9.33203125" style="257"/>
    <col min="5889" max="5889" width="8.33203125" style="257" customWidth="1"/>
    <col min="5890" max="5890" width="1.6640625" style="257" customWidth="1"/>
    <col min="5891" max="5892" width="5" style="257" customWidth="1"/>
    <col min="5893" max="5893" width="11.6640625" style="257" customWidth="1"/>
    <col min="5894" max="5894" width="9.1640625" style="257" customWidth="1"/>
    <col min="5895" max="5895" width="5" style="257" customWidth="1"/>
    <col min="5896" max="5896" width="77.83203125" style="257" customWidth="1"/>
    <col min="5897" max="5898" width="20" style="257" customWidth="1"/>
    <col min="5899" max="5899" width="1.6640625" style="257" customWidth="1"/>
    <col min="5900" max="6144" width="9.33203125" style="257"/>
    <col min="6145" max="6145" width="8.33203125" style="257" customWidth="1"/>
    <col min="6146" max="6146" width="1.6640625" style="257" customWidth="1"/>
    <col min="6147" max="6148" width="5" style="257" customWidth="1"/>
    <col min="6149" max="6149" width="11.6640625" style="257" customWidth="1"/>
    <col min="6150" max="6150" width="9.1640625" style="257" customWidth="1"/>
    <col min="6151" max="6151" width="5" style="257" customWidth="1"/>
    <col min="6152" max="6152" width="77.83203125" style="257" customWidth="1"/>
    <col min="6153" max="6154" width="20" style="257" customWidth="1"/>
    <col min="6155" max="6155" width="1.6640625" style="257" customWidth="1"/>
    <col min="6156" max="6400" width="9.33203125" style="257"/>
    <col min="6401" max="6401" width="8.33203125" style="257" customWidth="1"/>
    <col min="6402" max="6402" width="1.6640625" style="257" customWidth="1"/>
    <col min="6403" max="6404" width="5" style="257" customWidth="1"/>
    <col min="6405" max="6405" width="11.6640625" style="257" customWidth="1"/>
    <col min="6406" max="6406" width="9.1640625" style="257" customWidth="1"/>
    <col min="6407" max="6407" width="5" style="257" customWidth="1"/>
    <col min="6408" max="6408" width="77.83203125" style="257" customWidth="1"/>
    <col min="6409" max="6410" width="20" style="257" customWidth="1"/>
    <col min="6411" max="6411" width="1.6640625" style="257" customWidth="1"/>
    <col min="6412" max="6656" width="9.33203125" style="257"/>
    <col min="6657" max="6657" width="8.33203125" style="257" customWidth="1"/>
    <col min="6658" max="6658" width="1.6640625" style="257" customWidth="1"/>
    <col min="6659" max="6660" width="5" style="257" customWidth="1"/>
    <col min="6661" max="6661" width="11.6640625" style="257" customWidth="1"/>
    <col min="6662" max="6662" width="9.1640625" style="257" customWidth="1"/>
    <col min="6663" max="6663" width="5" style="257" customWidth="1"/>
    <col min="6664" max="6664" width="77.83203125" style="257" customWidth="1"/>
    <col min="6665" max="6666" width="20" style="257" customWidth="1"/>
    <col min="6667" max="6667" width="1.6640625" style="257" customWidth="1"/>
    <col min="6668" max="6912" width="9.33203125" style="257"/>
    <col min="6913" max="6913" width="8.33203125" style="257" customWidth="1"/>
    <col min="6914" max="6914" width="1.6640625" style="257" customWidth="1"/>
    <col min="6915" max="6916" width="5" style="257" customWidth="1"/>
    <col min="6917" max="6917" width="11.6640625" style="257" customWidth="1"/>
    <col min="6918" max="6918" width="9.1640625" style="257" customWidth="1"/>
    <col min="6919" max="6919" width="5" style="257" customWidth="1"/>
    <col min="6920" max="6920" width="77.83203125" style="257" customWidth="1"/>
    <col min="6921" max="6922" width="20" style="257" customWidth="1"/>
    <col min="6923" max="6923" width="1.6640625" style="257" customWidth="1"/>
    <col min="6924" max="7168" width="9.33203125" style="257"/>
    <col min="7169" max="7169" width="8.33203125" style="257" customWidth="1"/>
    <col min="7170" max="7170" width="1.6640625" style="257" customWidth="1"/>
    <col min="7171" max="7172" width="5" style="257" customWidth="1"/>
    <col min="7173" max="7173" width="11.6640625" style="257" customWidth="1"/>
    <col min="7174" max="7174" width="9.1640625" style="257" customWidth="1"/>
    <col min="7175" max="7175" width="5" style="257" customWidth="1"/>
    <col min="7176" max="7176" width="77.83203125" style="257" customWidth="1"/>
    <col min="7177" max="7178" width="20" style="257" customWidth="1"/>
    <col min="7179" max="7179" width="1.6640625" style="257" customWidth="1"/>
    <col min="7180" max="7424" width="9.33203125" style="257"/>
    <col min="7425" max="7425" width="8.33203125" style="257" customWidth="1"/>
    <col min="7426" max="7426" width="1.6640625" style="257" customWidth="1"/>
    <col min="7427" max="7428" width="5" style="257" customWidth="1"/>
    <col min="7429" max="7429" width="11.6640625" style="257" customWidth="1"/>
    <col min="7430" max="7430" width="9.1640625" style="257" customWidth="1"/>
    <col min="7431" max="7431" width="5" style="257" customWidth="1"/>
    <col min="7432" max="7432" width="77.83203125" style="257" customWidth="1"/>
    <col min="7433" max="7434" width="20" style="257" customWidth="1"/>
    <col min="7435" max="7435" width="1.6640625" style="257" customWidth="1"/>
    <col min="7436" max="7680" width="9.33203125" style="257"/>
    <col min="7681" max="7681" width="8.33203125" style="257" customWidth="1"/>
    <col min="7682" max="7682" width="1.6640625" style="257" customWidth="1"/>
    <col min="7683" max="7684" width="5" style="257" customWidth="1"/>
    <col min="7685" max="7685" width="11.6640625" style="257" customWidth="1"/>
    <col min="7686" max="7686" width="9.1640625" style="257" customWidth="1"/>
    <col min="7687" max="7687" width="5" style="257" customWidth="1"/>
    <col min="7688" max="7688" width="77.83203125" style="257" customWidth="1"/>
    <col min="7689" max="7690" width="20" style="257" customWidth="1"/>
    <col min="7691" max="7691" width="1.6640625" style="257" customWidth="1"/>
    <col min="7692" max="7936" width="9.33203125" style="257"/>
    <col min="7937" max="7937" width="8.33203125" style="257" customWidth="1"/>
    <col min="7938" max="7938" width="1.6640625" style="257" customWidth="1"/>
    <col min="7939" max="7940" width="5" style="257" customWidth="1"/>
    <col min="7941" max="7941" width="11.6640625" style="257" customWidth="1"/>
    <col min="7942" max="7942" width="9.1640625" style="257" customWidth="1"/>
    <col min="7943" max="7943" width="5" style="257" customWidth="1"/>
    <col min="7944" max="7944" width="77.83203125" style="257" customWidth="1"/>
    <col min="7945" max="7946" width="20" style="257" customWidth="1"/>
    <col min="7947" max="7947" width="1.6640625" style="257" customWidth="1"/>
    <col min="7948" max="8192" width="9.33203125" style="257"/>
    <col min="8193" max="8193" width="8.33203125" style="257" customWidth="1"/>
    <col min="8194" max="8194" width="1.6640625" style="257" customWidth="1"/>
    <col min="8195" max="8196" width="5" style="257" customWidth="1"/>
    <col min="8197" max="8197" width="11.6640625" style="257" customWidth="1"/>
    <col min="8198" max="8198" width="9.1640625" style="257" customWidth="1"/>
    <col min="8199" max="8199" width="5" style="257" customWidth="1"/>
    <col min="8200" max="8200" width="77.83203125" style="257" customWidth="1"/>
    <col min="8201" max="8202" width="20" style="257" customWidth="1"/>
    <col min="8203" max="8203" width="1.6640625" style="257" customWidth="1"/>
    <col min="8204" max="8448" width="9.33203125" style="257"/>
    <col min="8449" max="8449" width="8.33203125" style="257" customWidth="1"/>
    <col min="8450" max="8450" width="1.6640625" style="257" customWidth="1"/>
    <col min="8451" max="8452" width="5" style="257" customWidth="1"/>
    <col min="8453" max="8453" width="11.6640625" style="257" customWidth="1"/>
    <col min="8454" max="8454" width="9.1640625" style="257" customWidth="1"/>
    <col min="8455" max="8455" width="5" style="257" customWidth="1"/>
    <col min="8456" max="8456" width="77.83203125" style="257" customWidth="1"/>
    <col min="8457" max="8458" width="20" style="257" customWidth="1"/>
    <col min="8459" max="8459" width="1.6640625" style="257" customWidth="1"/>
    <col min="8460" max="8704" width="9.33203125" style="257"/>
    <col min="8705" max="8705" width="8.33203125" style="257" customWidth="1"/>
    <col min="8706" max="8706" width="1.6640625" style="257" customWidth="1"/>
    <col min="8707" max="8708" width="5" style="257" customWidth="1"/>
    <col min="8709" max="8709" width="11.6640625" style="257" customWidth="1"/>
    <col min="8710" max="8710" width="9.1640625" style="257" customWidth="1"/>
    <col min="8711" max="8711" width="5" style="257" customWidth="1"/>
    <col min="8712" max="8712" width="77.83203125" style="257" customWidth="1"/>
    <col min="8713" max="8714" width="20" style="257" customWidth="1"/>
    <col min="8715" max="8715" width="1.6640625" style="257" customWidth="1"/>
    <col min="8716" max="8960" width="9.33203125" style="257"/>
    <col min="8961" max="8961" width="8.33203125" style="257" customWidth="1"/>
    <col min="8962" max="8962" width="1.6640625" style="257" customWidth="1"/>
    <col min="8963" max="8964" width="5" style="257" customWidth="1"/>
    <col min="8965" max="8965" width="11.6640625" style="257" customWidth="1"/>
    <col min="8966" max="8966" width="9.1640625" style="257" customWidth="1"/>
    <col min="8967" max="8967" width="5" style="257" customWidth="1"/>
    <col min="8968" max="8968" width="77.83203125" style="257" customWidth="1"/>
    <col min="8969" max="8970" width="20" style="257" customWidth="1"/>
    <col min="8971" max="8971" width="1.6640625" style="257" customWidth="1"/>
    <col min="8972" max="9216" width="9.33203125" style="257"/>
    <col min="9217" max="9217" width="8.33203125" style="257" customWidth="1"/>
    <col min="9218" max="9218" width="1.6640625" style="257" customWidth="1"/>
    <col min="9219" max="9220" width="5" style="257" customWidth="1"/>
    <col min="9221" max="9221" width="11.6640625" style="257" customWidth="1"/>
    <col min="9222" max="9222" width="9.1640625" style="257" customWidth="1"/>
    <col min="9223" max="9223" width="5" style="257" customWidth="1"/>
    <col min="9224" max="9224" width="77.83203125" style="257" customWidth="1"/>
    <col min="9225" max="9226" width="20" style="257" customWidth="1"/>
    <col min="9227" max="9227" width="1.6640625" style="257" customWidth="1"/>
    <col min="9228" max="9472" width="9.33203125" style="257"/>
    <col min="9473" max="9473" width="8.33203125" style="257" customWidth="1"/>
    <col min="9474" max="9474" width="1.6640625" style="257" customWidth="1"/>
    <col min="9475" max="9476" width="5" style="257" customWidth="1"/>
    <col min="9477" max="9477" width="11.6640625" style="257" customWidth="1"/>
    <col min="9478" max="9478" width="9.1640625" style="257" customWidth="1"/>
    <col min="9479" max="9479" width="5" style="257" customWidth="1"/>
    <col min="9480" max="9480" width="77.83203125" style="257" customWidth="1"/>
    <col min="9481" max="9482" width="20" style="257" customWidth="1"/>
    <col min="9483" max="9483" width="1.6640625" style="257" customWidth="1"/>
    <col min="9484" max="9728" width="9.33203125" style="257"/>
    <col min="9729" max="9729" width="8.33203125" style="257" customWidth="1"/>
    <col min="9730" max="9730" width="1.6640625" style="257" customWidth="1"/>
    <col min="9731" max="9732" width="5" style="257" customWidth="1"/>
    <col min="9733" max="9733" width="11.6640625" style="257" customWidth="1"/>
    <col min="9734" max="9734" width="9.1640625" style="257" customWidth="1"/>
    <col min="9735" max="9735" width="5" style="257" customWidth="1"/>
    <col min="9736" max="9736" width="77.83203125" style="257" customWidth="1"/>
    <col min="9737" max="9738" width="20" style="257" customWidth="1"/>
    <col min="9739" max="9739" width="1.6640625" style="257" customWidth="1"/>
    <col min="9740" max="9984" width="9.33203125" style="257"/>
    <col min="9985" max="9985" width="8.33203125" style="257" customWidth="1"/>
    <col min="9986" max="9986" width="1.6640625" style="257" customWidth="1"/>
    <col min="9987" max="9988" width="5" style="257" customWidth="1"/>
    <col min="9989" max="9989" width="11.6640625" style="257" customWidth="1"/>
    <col min="9990" max="9990" width="9.1640625" style="257" customWidth="1"/>
    <col min="9991" max="9991" width="5" style="257" customWidth="1"/>
    <col min="9992" max="9992" width="77.83203125" style="257" customWidth="1"/>
    <col min="9993" max="9994" width="20" style="257" customWidth="1"/>
    <col min="9995" max="9995" width="1.6640625" style="257" customWidth="1"/>
    <col min="9996" max="10240" width="9.33203125" style="257"/>
    <col min="10241" max="10241" width="8.33203125" style="257" customWidth="1"/>
    <col min="10242" max="10242" width="1.6640625" style="257" customWidth="1"/>
    <col min="10243" max="10244" width="5" style="257" customWidth="1"/>
    <col min="10245" max="10245" width="11.6640625" style="257" customWidth="1"/>
    <col min="10246" max="10246" width="9.1640625" style="257" customWidth="1"/>
    <col min="10247" max="10247" width="5" style="257" customWidth="1"/>
    <col min="10248" max="10248" width="77.83203125" style="257" customWidth="1"/>
    <col min="10249" max="10250" width="20" style="257" customWidth="1"/>
    <col min="10251" max="10251" width="1.6640625" style="257" customWidth="1"/>
    <col min="10252" max="10496" width="9.33203125" style="257"/>
    <col min="10497" max="10497" width="8.33203125" style="257" customWidth="1"/>
    <col min="10498" max="10498" width="1.6640625" style="257" customWidth="1"/>
    <col min="10499" max="10500" width="5" style="257" customWidth="1"/>
    <col min="10501" max="10501" width="11.6640625" style="257" customWidth="1"/>
    <col min="10502" max="10502" width="9.1640625" style="257" customWidth="1"/>
    <col min="10503" max="10503" width="5" style="257" customWidth="1"/>
    <col min="10504" max="10504" width="77.83203125" style="257" customWidth="1"/>
    <col min="10505" max="10506" width="20" style="257" customWidth="1"/>
    <col min="10507" max="10507" width="1.6640625" style="257" customWidth="1"/>
    <col min="10508" max="10752" width="9.33203125" style="257"/>
    <col min="10753" max="10753" width="8.33203125" style="257" customWidth="1"/>
    <col min="10754" max="10754" width="1.6640625" style="257" customWidth="1"/>
    <col min="10755" max="10756" width="5" style="257" customWidth="1"/>
    <col min="10757" max="10757" width="11.6640625" style="257" customWidth="1"/>
    <col min="10758" max="10758" width="9.1640625" style="257" customWidth="1"/>
    <col min="10759" max="10759" width="5" style="257" customWidth="1"/>
    <col min="10760" max="10760" width="77.83203125" style="257" customWidth="1"/>
    <col min="10761" max="10762" width="20" style="257" customWidth="1"/>
    <col min="10763" max="10763" width="1.6640625" style="257" customWidth="1"/>
    <col min="10764" max="11008" width="9.33203125" style="257"/>
    <col min="11009" max="11009" width="8.33203125" style="257" customWidth="1"/>
    <col min="11010" max="11010" width="1.6640625" style="257" customWidth="1"/>
    <col min="11011" max="11012" width="5" style="257" customWidth="1"/>
    <col min="11013" max="11013" width="11.6640625" style="257" customWidth="1"/>
    <col min="11014" max="11014" width="9.1640625" style="257" customWidth="1"/>
    <col min="11015" max="11015" width="5" style="257" customWidth="1"/>
    <col min="11016" max="11016" width="77.83203125" style="257" customWidth="1"/>
    <col min="11017" max="11018" width="20" style="257" customWidth="1"/>
    <col min="11019" max="11019" width="1.6640625" style="257" customWidth="1"/>
    <col min="11020" max="11264" width="9.33203125" style="257"/>
    <col min="11265" max="11265" width="8.33203125" style="257" customWidth="1"/>
    <col min="11266" max="11266" width="1.6640625" style="257" customWidth="1"/>
    <col min="11267" max="11268" width="5" style="257" customWidth="1"/>
    <col min="11269" max="11269" width="11.6640625" style="257" customWidth="1"/>
    <col min="11270" max="11270" width="9.1640625" style="257" customWidth="1"/>
    <col min="11271" max="11271" width="5" style="257" customWidth="1"/>
    <col min="11272" max="11272" width="77.83203125" style="257" customWidth="1"/>
    <col min="11273" max="11274" width="20" style="257" customWidth="1"/>
    <col min="11275" max="11275" width="1.6640625" style="257" customWidth="1"/>
    <col min="11276" max="11520" width="9.33203125" style="257"/>
    <col min="11521" max="11521" width="8.33203125" style="257" customWidth="1"/>
    <col min="11522" max="11522" width="1.6640625" style="257" customWidth="1"/>
    <col min="11523" max="11524" width="5" style="257" customWidth="1"/>
    <col min="11525" max="11525" width="11.6640625" style="257" customWidth="1"/>
    <col min="11526" max="11526" width="9.1640625" style="257" customWidth="1"/>
    <col min="11527" max="11527" width="5" style="257" customWidth="1"/>
    <col min="11528" max="11528" width="77.83203125" style="257" customWidth="1"/>
    <col min="11529" max="11530" width="20" style="257" customWidth="1"/>
    <col min="11531" max="11531" width="1.6640625" style="257" customWidth="1"/>
    <col min="11532" max="11776" width="9.33203125" style="257"/>
    <col min="11777" max="11777" width="8.33203125" style="257" customWidth="1"/>
    <col min="11778" max="11778" width="1.6640625" style="257" customWidth="1"/>
    <col min="11779" max="11780" width="5" style="257" customWidth="1"/>
    <col min="11781" max="11781" width="11.6640625" style="257" customWidth="1"/>
    <col min="11782" max="11782" width="9.1640625" style="257" customWidth="1"/>
    <col min="11783" max="11783" width="5" style="257" customWidth="1"/>
    <col min="11784" max="11784" width="77.83203125" style="257" customWidth="1"/>
    <col min="11785" max="11786" width="20" style="257" customWidth="1"/>
    <col min="11787" max="11787" width="1.6640625" style="257" customWidth="1"/>
    <col min="11788" max="12032" width="9.33203125" style="257"/>
    <col min="12033" max="12033" width="8.33203125" style="257" customWidth="1"/>
    <col min="12034" max="12034" width="1.6640625" style="257" customWidth="1"/>
    <col min="12035" max="12036" width="5" style="257" customWidth="1"/>
    <col min="12037" max="12037" width="11.6640625" style="257" customWidth="1"/>
    <col min="12038" max="12038" width="9.1640625" style="257" customWidth="1"/>
    <col min="12039" max="12039" width="5" style="257" customWidth="1"/>
    <col min="12040" max="12040" width="77.83203125" style="257" customWidth="1"/>
    <col min="12041" max="12042" width="20" style="257" customWidth="1"/>
    <col min="12043" max="12043" width="1.6640625" style="257" customWidth="1"/>
    <col min="12044" max="12288" width="9.33203125" style="257"/>
    <col min="12289" max="12289" width="8.33203125" style="257" customWidth="1"/>
    <col min="12290" max="12290" width="1.6640625" style="257" customWidth="1"/>
    <col min="12291" max="12292" width="5" style="257" customWidth="1"/>
    <col min="12293" max="12293" width="11.6640625" style="257" customWidth="1"/>
    <col min="12294" max="12294" width="9.1640625" style="257" customWidth="1"/>
    <col min="12295" max="12295" width="5" style="257" customWidth="1"/>
    <col min="12296" max="12296" width="77.83203125" style="257" customWidth="1"/>
    <col min="12297" max="12298" width="20" style="257" customWidth="1"/>
    <col min="12299" max="12299" width="1.6640625" style="257" customWidth="1"/>
    <col min="12300" max="12544" width="9.33203125" style="257"/>
    <col min="12545" max="12545" width="8.33203125" style="257" customWidth="1"/>
    <col min="12546" max="12546" width="1.6640625" style="257" customWidth="1"/>
    <col min="12547" max="12548" width="5" style="257" customWidth="1"/>
    <col min="12549" max="12549" width="11.6640625" style="257" customWidth="1"/>
    <col min="12550" max="12550" width="9.1640625" style="257" customWidth="1"/>
    <col min="12551" max="12551" width="5" style="257" customWidth="1"/>
    <col min="12552" max="12552" width="77.83203125" style="257" customWidth="1"/>
    <col min="12553" max="12554" width="20" style="257" customWidth="1"/>
    <col min="12555" max="12555" width="1.6640625" style="257" customWidth="1"/>
    <col min="12556" max="12800" width="9.33203125" style="257"/>
    <col min="12801" max="12801" width="8.33203125" style="257" customWidth="1"/>
    <col min="12802" max="12802" width="1.6640625" style="257" customWidth="1"/>
    <col min="12803" max="12804" width="5" style="257" customWidth="1"/>
    <col min="12805" max="12805" width="11.6640625" style="257" customWidth="1"/>
    <col min="12806" max="12806" width="9.1640625" style="257" customWidth="1"/>
    <col min="12807" max="12807" width="5" style="257" customWidth="1"/>
    <col min="12808" max="12808" width="77.83203125" style="257" customWidth="1"/>
    <col min="12809" max="12810" width="20" style="257" customWidth="1"/>
    <col min="12811" max="12811" width="1.6640625" style="257" customWidth="1"/>
    <col min="12812" max="13056" width="9.33203125" style="257"/>
    <col min="13057" max="13057" width="8.33203125" style="257" customWidth="1"/>
    <col min="13058" max="13058" width="1.6640625" style="257" customWidth="1"/>
    <col min="13059" max="13060" width="5" style="257" customWidth="1"/>
    <col min="13061" max="13061" width="11.6640625" style="257" customWidth="1"/>
    <col min="13062" max="13062" width="9.1640625" style="257" customWidth="1"/>
    <col min="13063" max="13063" width="5" style="257" customWidth="1"/>
    <col min="13064" max="13064" width="77.83203125" style="257" customWidth="1"/>
    <col min="13065" max="13066" width="20" style="257" customWidth="1"/>
    <col min="13067" max="13067" width="1.6640625" style="257" customWidth="1"/>
    <col min="13068" max="13312" width="9.33203125" style="257"/>
    <col min="13313" max="13313" width="8.33203125" style="257" customWidth="1"/>
    <col min="13314" max="13314" width="1.6640625" style="257" customWidth="1"/>
    <col min="13315" max="13316" width="5" style="257" customWidth="1"/>
    <col min="13317" max="13317" width="11.6640625" style="257" customWidth="1"/>
    <col min="13318" max="13318" width="9.1640625" style="257" customWidth="1"/>
    <col min="13319" max="13319" width="5" style="257" customWidth="1"/>
    <col min="13320" max="13320" width="77.83203125" style="257" customWidth="1"/>
    <col min="13321" max="13322" width="20" style="257" customWidth="1"/>
    <col min="13323" max="13323" width="1.6640625" style="257" customWidth="1"/>
    <col min="13324" max="13568" width="9.33203125" style="257"/>
    <col min="13569" max="13569" width="8.33203125" style="257" customWidth="1"/>
    <col min="13570" max="13570" width="1.6640625" style="257" customWidth="1"/>
    <col min="13571" max="13572" width="5" style="257" customWidth="1"/>
    <col min="13573" max="13573" width="11.6640625" style="257" customWidth="1"/>
    <col min="13574" max="13574" width="9.1640625" style="257" customWidth="1"/>
    <col min="13575" max="13575" width="5" style="257" customWidth="1"/>
    <col min="13576" max="13576" width="77.83203125" style="257" customWidth="1"/>
    <col min="13577" max="13578" width="20" style="257" customWidth="1"/>
    <col min="13579" max="13579" width="1.6640625" style="257" customWidth="1"/>
    <col min="13580" max="13824" width="9.33203125" style="257"/>
    <col min="13825" max="13825" width="8.33203125" style="257" customWidth="1"/>
    <col min="13826" max="13826" width="1.6640625" style="257" customWidth="1"/>
    <col min="13827" max="13828" width="5" style="257" customWidth="1"/>
    <col min="13829" max="13829" width="11.6640625" style="257" customWidth="1"/>
    <col min="13830" max="13830" width="9.1640625" style="257" customWidth="1"/>
    <col min="13831" max="13831" width="5" style="257" customWidth="1"/>
    <col min="13832" max="13832" width="77.83203125" style="257" customWidth="1"/>
    <col min="13833" max="13834" width="20" style="257" customWidth="1"/>
    <col min="13835" max="13835" width="1.6640625" style="257" customWidth="1"/>
    <col min="13836" max="14080" width="9.33203125" style="257"/>
    <col min="14081" max="14081" width="8.33203125" style="257" customWidth="1"/>
    <col min="14082" max="14082" width="1.6640625" style="257" customWidth="1"/>
    <col min="14083" max="14084" width="5" style="257" customWidth="1"/>
    <col min="14085" max="14085" width="11.6640625" style="257" customWidth="1"/>
    <col min="14086" max="14086" width="9.1640625" style="257" customWidth="1"/>
    <col min="14087" max="14087" width="5" style="257" customWidth="1"/>
    <col min="14088" max="14088" width="77.83203125" style="257" customWidth="1"/>
    <col min="14089" max="14090" width="20" style="257" customWidth="1"/>
    <col min="14091" max="14091" width="1.6640625" style="257" customWidth="1"/>
    <col min="14092" max="14336" width="9.33203125" style="257"/>
    <col min="14337" max="14337" width="8.33203125" style="257" customWidth="1"/>
    <col min="14338" max="14338" width="1.6640625" style="257" customWidth="1"/>
    <col min="14339" max="14340" width="5" style="257" customWidth="1"/>
    <col min="14341" max="14341" width="11.6640625" style="257" customWidth="1"/>
    <col min="14342" max="14342" width="9.1640625" style="257" customWidth="1"/>
    <col min="14343" max="14343" width="5" style="257" customWidth="1"/>
    <col min="14344" max="14344" width="77.83203125" style="257" customWidth="1"/>
    <col min="14345" max="14346" width="20" style="257" customWidth="1"/>
    <col min="14347" max="14347" width="1.6640625" style="257" customWidth="1"/>
    <col min="14348" max="14592" width="9.33203125" style="257"/>
    <col min="14593" max="14593" width="8.33203125" style="257" customWidth="1"/>
    <col min="14594" max="14594" width="1.6640625" style="257" customWidth="1"/>
    <col min="14595" max="14596" width="5" style="257" customWidth="1"/>
    <col min="14597" max="14597" width="11.6640625" style="257" customWidth="1"/>
    <col min="14598" max="14598" width="9.1640625" style="257" customWidth="1"/>
    <col min="14599" max="14599" width="5" style="257" customWidth="1"/>
    <col min="14600" max="14600" width="77.83203125" style="257" customWidth="1"/>
    <col min="14601" max="14602" width="20" style="257" customWidth="1"/>
    <col min="14603" max="14603" width="1.6640625" style="257" customWidth="1"/>
    <col min="14604" max="14848" width="9.33203125" style="257"/>
    <col min="14849" max="14849" width="8.33203125" style="257" customWidth="1"/>
    <col min="14850" max="14850" width="1.6640625" style="257" customWidth="1"/>
    <col min="14851" max="14852" width="5" style="257" customWidth="1"/>
    <col min="14853" max="14853" width="11.6640625" style="257" customWidth="1"/>
    <col min="14854" max="14854" width="9.1640625" style="257" customWidth="1"/>
    <col min="14855" max="14855" width="5" style="257" customWidth="1"/>
    <col min="14856" max="14856" width="77.83203125" style="257" customWidth="1"/>
    <col min="14857" max="14858" width="20" style="257" customWidth="1"/>
    <col min="14859" max="14859" width="1.6640625" style="257" customWidth="1"/>
    <col min="14860" max="15104" width="9.33203125" style="257"/>
    <col min="15105" max="15105" width="8.33203125" style="257" customWidth="1"/>
    <col min="15106" max="15106" width="1.6640625" style="257" customWidth="1"/>
    <col min="15107" max="15108" width="5" style="257" customWidth="1"/>
    <col min="15109" max="15109" width="11.6640625" style="257" customWidth="1"/>
    <col min="15110" max="15110" width="9.1640625" style="257" customWidth="1"/>
    <col min="15111" max="15111" width="5" style="257" customWidth="1"/>
    <col min="15112" max="15112" width="77.83203125" style="257" customWidth="1"/>
    <col min="15113" max="15114" width="20" style="257" customWidth="1"/>
    <col min="15115" max="15115" width="1.6640625" style="257" customWidth="1"/>
    <col min="15116" max="15360" width="9.33203125" style="257"/>
    <col min="15361" max="15361" width="8.33203125" style="257" customWidth="1"/>
    <col min="15362" max="15362" width="1.6640625" style="257" customWidth="1"/>
    <col min="15363" max="15364" width="5" style="257" customWidth="1"/>
    <col min="15365" max="15365" width="11.6640625" style="257" customWidth="1"/>
    <col min="15366" max="15366" width="9.1640625" style="257" customWidth="1"/>
    <col min="15367" max="15367" width="5" style="257" customWidth="1"/>
    <col min="15368" max="15368" width="77.83203125" style="257" customWidth="1"/>
    <col min="15369" max="15370" width="20" style="257" customWidth="1"/>
    <col min="15371" max="15371" width="1.6640625" style="257" customWidth="1"/>
    <col min="15372" max="15616" width="9.33203125" style="257"/>
    <col min="15617" max="15617" width="8.33203125" style="257" customWidth="1"/>
    <col min="15618" max="15618" width="1.6640625" style="257" customWidth="1"/>
    <col min="15619" max="15620" width="5" style="257" customWidth="1"/>
    <col min="15621" max="15621" width="11.6640625" style="257" customWidth="1"/>
    <col min="15622" max="15622" width="9.1640625" style="257" customWidth="1"/>
    <col min="15623" max="15623" width="5" style="257" customWidth="1"/>
    <col min="15624" max="15624" width="77.83203125" style="257" customWidth="1"/>
    <col min="15625" max="15626" width="20" style="257" customWidth="1"/>
    <col min="15627" max="15627" width="1.6640625" style="257" customWidth="1"/>
    <col min="15628" max="15872" width="9.33203125" style="257"/>
    <col min="15873" max="15873" width="8.33203125" style="257" customWidth="1"/>
    <col min="15874" max="15874" width="1.6640625" style="257" customWidth="1"/>
    <col min="15875" max="15876" width="5" style="257" customWidth="1"/>
    <col min="15877" max="15877" width="11.6640625" style="257" customWidth="1"/>
    <col min="15878" max="15878" width="9.1640625" style="257" customWidth="1"/>
    <col min="15879" max="15879" width="5" style="257" customWidth="1"/>
    <col min="15880" max="15880" width="77.83203125" style="257" customWidth="1"/>
    <col min="15881" max="15882" width="20" style="257" customWidth="1"/>
    <col min="15883" max="15883" width="1.6640625" style="257" customWidth="1"/>
    <col min="15884" max="16128" width="9.33203125" style="257"/>
    <col min="16129" max="16129" width="8.33203125" style="257" customWidth="1"/>
    <col min="16130" max="16130" width="1.6640625" style="257" customWidth="1"/>
    <col min="16131" max="16132" width="5" style="257" customWidth="1"/>
    <col min="16133" max="16133" width="11.6640625" style="257" customWidth="1"/>
    <col min="16134" max="16134" width="9.1640625" style="257" customWidth="1"/>
    <col min="16135" max="16135" width="5" style="257" customWidth="1"/>
    <col min="16136" max="16136" width="77.83203125" style="257" customWidth="1"/>
    <col min="16137" max="16138" width="20" style="257" customWidth="1"/>
    <col min="16139" max="16139" width="1.6640625" style="257" customWidth="1"/>
    <col min="16140" max="16384" width="9.33203125" style="257"/>
  </cols>
  <sheetData>
    <row r="1" spans="2:11" ht="37.5" customHeight="1" x14ac:dyDescent="0.3"/>
    <row r="2" spans="2:11" ht="7.5" customHeight="1" x14ac:dyDescent="0.3">
      <c r="B2" s="258"/>
      <c r="C2" s="259"/>
      <c r="D2" s="259"/>
      <c r="E2" s="259"/>
      <c r="F2" s="259"/>
      <c r="G2" s="259"/>
      <c r="H2" s="259"/>
      <c r="I2" s="259"/>
      <c r="J2" s="259"/>
      <c r="K2" s="260"/>
    </row>
    <row r="3" spans="2:11" s="263" customFormat="1" ht="45" customHeight="1" x14ac:dyDescent="0.3">
      <c r="B3" s="261"/>
      <c r="C3" s="382" t="s">
        <v>646</v>
      </c>
      <c r="D3" s="382"/>
      <c r="E3" s="382"/>
      <c r="F3" s="382"/>
      <c r="G3" s="382"/>
      <c r="H3" s="382"/>
      <c r="I3" s="382"/>
      <c r="J3" s="382"/>
      <c r="K3" s="262"/>
    </row>
    <row r="4" spans="2:11" ht="25.5" customHeight="1" x14ac:dyDescent="0.3">
      <c r="B4" s="264"/>
      <c r="C4" s="387" t="s">
        <v>647</v>
      </c>
      <c r="D4" s="387"/>
      <c r="E4" s="387"/>
      <c r="F4" s="387"/>
      <c r="G4" s="387"/>
      <c r="H4" s="387"/>
      <c r="I4" s="387"/>
      <c r="J4" s="387"/>
      <c r="K4" s="265"/>
    </row>
    <row r="5" spans="2:11" ht="5.25" customHeight="1" x14ac:dyDescent="0.3">
      <c r="B5" s="264"/>
      <c r="C5" s="266"/>
      <c r="D5" s="266"/>
      <c r="E5" s="266"/>
      <c r="F5" s="266"/>
      <c r="G5" s="266"/>
      <c r="H5" s="266"/>
      <c r="I5" s="266"/>
      <c r="J5" s="266"/>
      <c r="K5" s="265"/>
    </row>
    <row r="6" spans="2:11" ht="15" customHeight="1" x14ac:dyDescent="0.3">
      <c r="B6" s="264"/>
      <c r="C6" s="384" t="s">
        <v>648</v>
      </c>
      <c r="D6" s="384"/>
      <c r="E6" s="384"/>
      <c r="F6" s="384"/>
      <c r="G6" s="384"/>
      <c r="H6" s="384"/>
      <c r="I6" s="384"/>
      <c r="J6" s="384"/>
      <c r="K6" s="265"/>
    </row>
    <row r="7" spans="2:11" ht="15" customHeight="1" x14ac:dyDescent="0.3">
      <c r="B7" s="267"/>
      <c r="C7" s="384" t="s">
        <v>649</v>
      </c>
      <c r="D7" s="384"/>
      <c r="E7" s="384"/>
      <c r="F7" s="384"/>
      <c r="G7" s="384"/>
      <c r="H7" s="384"/>
      <c r="I7" s="384"/>
      <c r="J7" s="384"/>
      <c r="K7" s="265"/>
    </row>
    <row r="8" spans="2:11" ht="12.75" customHeight="1" x14ac:dyDescent="0.3">
      <c r="B8" s="267"/>
      <c r="C8" s="268"/>
      <c r="D8" s="268"/>
      <c r="E8" s="268"/>
      <c r="F8" s="268"/>
      <c r="G8" s="268"/>
      <c r="H8" s="268"/>
      <c r="I8" s="268"/>
      <c r="J8" s="268"/>
      <c r="K8" s="265"/>
    </row>
    <row r="9" spans="2:11" ht="15" customHeight="1" x14ac:dyDescent="0.3">
      <c r="B9" s="267"/>
      <c r="C9" s="384" t="s">
        <v>650</v>
      </c>
      <c r="D9" s="384"/>
      <c r="E9" s="384"/>
      <c r="F9" s="384"/>
      <c r="G9" s="384"/>
      <c r="H9" s="384"/>
      <c r="I9" s="384"/>
      <c r="J9" s="384"/>
      <c r="K9" s="265"/>
    </row>
    <row r="10" spans="2:11" ht="15" customHeight="1" x14ac:dyDescent="0.3">
      <c r="B10" s="267"/>
      <c r="C10" s="268"/>
      <c r="D10" s="384" t="s">
        <v>651</v>
      </c>
      <c r="E10" s="384"/>
      <c r="F10" s="384"/>
      <c r="G10" s="384"/>
      <c r="H10" s="384"/>
      <c r="I10" s="384"/>
      <c r="J10" s="384"/>
      <c r="K10" s="265"/>
    </row>
    <row r="11" spans="2:11" ht="15" customHeight="1" x14ac:dyDescent="0.3">
      <c r="B11" s="267"/>
      <c r="C11" s="269"/>
      <c r="D11" s="384" t="s">
        <v>652</v>
      </c>
      <c r="E11" s="384"/>
      <c r="F11" s="384"/>
      <c r="G11" s="384"/>
      <c r="H11" s="384"/>
      <c r="I11" s="384"/>
      <c r="J11" s="384"/>
      <c r="K11" s="265"/>
    </row>
    <row r="12" spans="2:11" ht="12.75" customHeight="1" x14ac:dyDescent="0.3">
      <c r="B12" s="267"/>
      <c r="C12" s="269"/>
      <c r="D12" s="269"/>
      <c r="E12" s="269"/>
      <c r="F12" s="269"/>
      <c r="G12" s="269"/>
      <c r="H12" s="269"/>
      <c r="I12" s="269"/>
      <c r="J12" s="269"/>
      <c r="K12" s="265"/>
    </row>
    <row r="13" spans="2:11" ht="15" customHeight="1" x14ac:dyDescent="0.3">
      <c r="B13" s="267"/>
      <c r="C13" s="269"/>
      <c r="D13" s="384" t="s">
        <v>653</v>
      </c>
      <c r="E13" s="384"/>
      <c r="F13" s="384"/>
      <c r="G13" s="384"/>
      <c r="H13" s="384"/>
      <c r="I13" s="384"/>
      <c r="J13" s="384"/>
      <c r="K13" s="265"/>
    </row>
    <row r="14" spans="2:11" ht="15" customHeight="1" x14ac:dyDescent="0.3">
      <c r="B14" s="267"/>
      <c r="C14" s="269"/>
      <c r="D14" s="384" t="s">
        <v>654</v>
      </c>
      <c r="E14" s="384"/>
      <c r="F14" s="384"/>
      <c r="G14" s="384"/>
      <c r="H14" s="384"/>
      <c r="I14" s="384"/>
      <c r="J14" s="384"/>
      <c r="K14" s="265"/>
    </row>
    <row r="15" spans="2:11" ht="15" customHeight="1" x14ac:dyDescent="0.3">
      <c r="B15" s="267"/>
      <c r="C15" s="269"/>
      <c r="D15" s="384" t="s">
        <v>655</v>
      </c>
      <c r="E15" s="384"/>
      <c r="F15" s="384"/>
      <c r="G15" s="384"/>
      <c r="H15" s="384"/>
      <c r="I15" s="384"/>
      <c r="J15" s="384"/>
      <c r="K15" s="265"/>
    </row>
    <row r="16" spans="2:11" ht="15" customHeight="1" x14ac:dyDescent="0.3">
      <c r="B16" s="267"/>
      <c r="C16" s="269"/>
      <c r="D16" s="269"/>
      <c r="E16" s="270" t="s">
        <v>81</v>
      </c>
      <c r="F16" s="384" t="s">
        <v>656</v>
      </c>
      <c r="G16" s="384"/>
      <c r="H16" s="384"/>
      <c r="I16" s="384"/>
      <c r="J16" s="384"/>
      <c r="K16" s="265"/>
    </row>
    <row r="17" spans="2:11" ht="15" customHeight="1" x14ac:dyDescent="0.3">
      <c r="B17" s="267"/>
      <c r="C17" s="269"/>
      <c r="D17" s="269"/>
      <c r="E17" s="270" t="s">
        <v>657</v>
      </c>
      <c r="F17" s="384" t="s">
        <v>658</v>
      </c>
      <c r="G17" s="384"/>
      <c r="H17" s="384"/>
      <c r="I17" s="384"/>
      <c r="J17" s="384"/>
      <c r="K17" s="265"/>
    </row>
    <row r="18" spans="2:11" ht="15" customHeight="1" x14ac:dyDescent="0.3">
      <c r="B18" s="267"/>
      <c r="C18" s="269"/>
      <c r="D18" s="269"/>
      <c r="E18" s="270" t="s">
        <v>659</v>
      </c>
      <c r="F18" s="384" t="s">
        <v>660</v>
      </c>
      <c r="G18" s="384"/>
      <c r="H18" s="384"/>
      <c r="I18" s="384"/>
      <c r="J18" s="384"/>
      <c r="K18" s="265"/>
    </row>
    <row r="19" spans="2:11" ht="15" customHeight="1" x14ac:dyDescent="0.3">
      <c r="B19" s="267"/>
      <c r="C19" s="269"/>
      <c r="D19" s="269"/>
      <c r="E19" s="270" t="s">
        <v>661</v>
      </c>
      <c r="F19" s="384" t="s">
        <v>662</v>
      </c>
      <c r="G19" s="384"/>
      <c r="H19" s="384"/>
      <c r="I19" s="384"/>
      <c r="J19" s="384"/>
      <c r="K19" s="265"/>
    </row>
    <row r="20" spans="2:11" ht="15" customHeight="1" x14ac:dyDescent="0.3">
      <c r="B20" s="267"/>
      <c r="C20" s="269"/>
      <c r="D20" s="269"/>
      <c r="E20" s="270" t="s">
        <v>663</v>
      </c>
      <c r="F20" s="384" t="s">
        <v>664</v>
      </c>
      <c r="G20" s="384"/>
      <c r="H20" s="384"/>
      <c r="I20" s="384"/>
      <c r="J20" s="384"/>
      <c r="K20" s="265"/>
    </row>
    <row r="21" spans="2:11" ht="15" customHeight="1" x14ac:dyDescent="0.3">
      <c r="B21" s="267"/>
      <c r="C21" s="269"/>
      <c r="D21" s="269"/>
      <c r="E21" s="270" t="s">
        <v>665</v>
      </c>
      <c r="F21" s="384" t="s">
        <v>666</v>
      </c>
      <c r="G21" s="384"/>
      <c r="H21" s="384"/>
      <c r="I21" s="384"/>
      <c r="J21" s="384"/>
      <c r="K21" s="265"/>
    </row>
    <row r="22" spans="2:11" ht="12.75" customHeight="1" x14ac:dyDescent="0.3">
      <c r="B22" s="267"/>
      <c r="C22" s="269"/>
      <c r="D22" s="269"/>
      <c r="E22" s="269"/>
      <c r="F22" s="269"/>
      <c r="G22" s="269"/>
      <c r="H22" s="269"/>
      <c r="I22" s="269"/>
      <c r="J22" s="269"/>
      <c r="K22" s="265"/>
    </row>
    <row r="23" spans="2:11" ht="15" customHeight="1" x14ac:dyDescent="0.3">
      <c r="B23" s="267"/>
      <c r="C23" s="384" t="s">
        <v>667</v>
      </c>
      <c r="D23" s="384"/>
      <c r="E23" s="384"/>
      <c r="F23" s="384"/>
      <c r="G23" s="384"/>
      <c r="H23" s="384"/>
      <c r="I23" s="384"/>
      <c r="J23" s="384"/>
      <c r="K23" s="265"/>
    </row>
    <row r="24" spans="2:11" ht="15" customHeight="1" x14ac:dyDescent="0.3">
      <c r="B24" s="267"/>
      <c r="C24" s="384" t="s">
        <v>668</v>
      </c>
      <c r="D24" s="384"/>
      <c r="E24" s="384"/>
      <c r="F24" s="384"/>
      <c r="G24" s="384"/>
      <c r="H24" s="384"/>
      <c r="I24" s="384"/>
      <c r="J24" s="384"/>
      <c r="K24" s="265"/>
    </row>
    <row r="25" spans="2:11" ht="15" customHeight="1" x14ac:dyDescent="0.3">
      <c r="B25" s="267"/>
      <c r="C25" s="268"/>
      <c r="D25" s="384" t="s">
        <v>669</v>
      </c>
      <c r="E25" s="384"/>
      <c r="F25" s="384"/>
      <c r="G25" s="384"/>
      <c r="H25" s="384"/>
      <c r="I25" s="384"/>
      <c r="J25" s="384"/>
      <c r="K25" s="265"/>
    </row>
    <row r="26" spans="2:11" ht="15" customHeight="1" x14ac:dyDescent="0.3">
      <c r="B26" s="267"/>
      <c r="C26" s="269"/>
      <c r="D26" s="384" t="s">
        <v>670</v>
      </c>
      <c r="E26" s="384"/>
      <c r="F26" s="384"/>
      <c r="G26" s="384"/>
      <c r="H26" s="384"/>
      <c r="I26" s="384"/>
      <c r="J26" s="384"/>
      <c r="K26" s="265"/>
    </row>
    <row r="27" spans="2:11" ht="12.75" customHeight="1" x14ac:dyDescent="0.3">
      <c r="B27" s="267"/>
      <c r="C27" s="269"/>
      <c r="D27" s="269"/>
      <c r="E27" s="269"/>
      <c r="F27" s="269"/>
      <c r="G27" s="269"/>
      <c r="H27" s="269"/>
      <c r="I27" s="269"/>
      <c r="J27" s="269"/>
      <c r="K27" s="265"/>
    </row>
    <row r="28" spans="2:11" ht="15" customHeight="1" x14ac:dyDescent="0.3">
      <c r="B28" s="267"/>
      <c r="C28" s="269"/>
      <c r="D28" s="384" t="s">
        <v>671</v>
      </c>
      <c r="E28" s="384"/>
      <c r="F28" s="384"/>
      <c r="G28" s="384"/>
      <c r="H28" s="384"/>
      <c r="I28" s="384"/>
      <c r="J28" s="384"/>
      <c r="K28" s="265"/>
    </row>
    <row r="29" spans="2:11" ht="15" customHeight="1" x14ac:dyDescent="0.3">
      <c r="B29" s="267"/>
      <c r="C29" s="269"/>
      <c r="D29" s="384" t="s">
        <v>672</v>
      </c>
      <c r="E29" s="384"/>
      <c r="F29" s="384"/>
      <c r="G29" s="384"/>
      <c r="H29" s="384"/>
      <c r="I29" s="384"/>
      <c r="J29" s="384"/>
      <c r="K29" s="265"/>
    </row>
    <row r="30" spans="2:11" ht="12.75" customHeight="1" x14ac:dyDescent="0.3">
      <c r="B30" s="267"/>
      <c r="C30" s="269"/>
      <c r="D30" s="269"/>
      <c r="E30" s="269"/>
      <c r="F30" s="269"/>
      <c r="G30" s="269"/>
      <c r="H30" s="269"/>
      <c r="I30" s="269"/>
      <c r="J30" s="269"/>
      <c r="K30" s="265"/>
    </row>
    <row r="31" spans="2:11" ht="15" customHeight="1" x14ac:dyDescent="0.3">
      <c r="B31" s="267"/>
      <c r="C31" s="269"/>
      <c r="D31" s="384" t="s">
        <v>673</v>
      </c>
      <c r="E31" s="384"/>
      <c r="F31" s="384"/>
      <c r="G31" s="384"/>
      <c r="H31" s="384"/>
      <c r="I31" s="384"/>
      <c r="J31" s="384"/>
      <c r="K31" s="265"/>
    </row>
    <row r="32" spans="2:11" ht="15" customHeight="1" x14ac:dyDescent="0.3">
      <c r="B32" s="267"/>
      <c r="C32" s="269"/>
      <c r="D32" s="384" t="s">
        <v>674</v>
      </c>
      <c r="E32" s="384"/>
      <c r="F32" s="384"/>
      <c r="G32" s="384"/>
      <c r="H32" s="384"/>
      <c r="I32" s="384"/>
      <c r="J32" s="384"/>
      <c r="K32" s="265"/>
    </row>
    <row r="33" spans="2:11" ht="15" customHeight="1" x14ac:dyDescent="0.3">
      <c r="B33" s="267"/>
      <c r="C33" s="269"/>
      <c r="D33" s="384" t="s">
        <v>675</v>
      </c>
      <c r="E33" s="384"/>
      <c r="F33" s="384"/>
      <c r="G33" s="384"/>
      <c r="H33" s="384"/>
      <c r="I33" s="384"/>
      <c r="J33" s="384"/>
      <c r="K33" s="265"/>
    </row>
    <row r="34" spans="2:11" ht="15" customHeight="1" x14ac:dyDescent="0.3">
      <c r="B34" s="267"/>
      <c r="C34" s="269"/>
      <c r="D34" s="268"/>
      <c r="E34" s="271" t="s">
        <v>106</v>
      </c>
      <c r="F34" s="268"/>
      <c r="G34" s="384" t="s">
        <v>676</v>
      </c>
      <c r="H34" s="384"/>
      <c r="I34" s="384"/>
      <c r="J34" s="384"/>
      <c r="K34" s="265"/>
    </row>
    <row r="35" spans="2:11" ht="30.75" customHeight="1" x14ac:dyDescent="0.3">
      <c r="B35" s="267"/>
      <c r="C35" s="269"/>
      <c r="D35" s="268"/>
      <c r="E35" s="271" t="s">
        <v>677</v>
      </c>
      <c r="F35" s="268"/>
      <c r="G35" s="384" t="s">
        <v>678</v>
      </c>
      <c r="H35" s="384"/>
      <c r="I35" s="384"/>
      <c r="J35" s="384"/>
      <c r="K35" s="265"/>
    </row>
    <row r="36" spans="2:11" ht="15" customHeight="1" x14ac:dyDescent="0.3">
      <c r="B36" s="267"/>
      <c r="C36" s="269"/>
      <c r="D36" s="268"/>
      <c r="E36" s="271" t="s">
        <v>56</v>
      </c>
      <c r="F36" s="268"/>
      <c r="G36" s="384" t="s">
        <v>679</v>
      </c>
      <c r="H36" s="384"/>
      <c r="I36" s="384"/>
      <c r="J36" s="384"/>
      <c r="K36" s="265"/>
    </row>
    <row r="37" spans="2:11" ht="15" customHeight="1" x14ac:dyDescent="0.3">
      <c r="B37" s="267"/>
      <c r="C37" s="269"/>
      <c r="D37" s="268"/>
      <c r="E37" s="271" t="s">
        <v>107</v>
      </c>
      <c r="F37" s="268"/>
      <c r="G37" s="384" t="s">
        <v>680</v>
      </c>
      <c r="H37" s="384"/>
      <c r="I37" s="384"/>
      <c r="J37" s="384"/>
      <c r="K37" s="265"/>
    </row>
    <row r="38" spans="2:11" ht="15" customHeight="1" x14ac:dyDescent="0.3">
      <c r="B38" s="267"/>
      <c r="C38" s="269"/>
      <c r="D38" s="268"/>
      <c r="E38" s="271" t="s">
        <v>108</v>
      </c>
      <c r="F38" s="268"/>
      <c r="G38" s="384" t="s">
        <v>681</v>
      </c>
      <c r="H38" s="384"/>
      <c r="I38" s="384"/>
      <c r="J38" s="384"/>
      <c r="K38" s="265"/>
    </row>
    <row r="39" spans="2:11" ht="15" customHeight="1" x14ac:dyDescent="0.3">
      <c r="B39" s="267"/>
      <c r="C39" s="269"/>
      <c r="D39" s="268"/>
      <c r="E39" s="271" t="s">
        <v>109</v>
      </c>
      <c r="F39" s="268"/>
      <c r="G39" s="384" t="s">
        <v>682</v>
      </c>
      <c r="H39" s="384"/>
      <c r="I39" s="384"/>
      <c r="J39" s="384"/>
      <c r="K39" s="265"/>
    </row>
    <row r="40" spans="2:11" ht="15" customHeight="1" x14ac:dyDescent="0.3">
      <c r="B40" s="267"/>
      <c r="C40" s="269"/>
      <c r="D40" s="268"/>
      <c r="E40" s="271" t="s">
        <v>683</v>
      </c>
      <c r="F40" s="268"/>
      <c r="G40" s="384" t="s">
        <v>684</v>
      </c>
      <c r="H40" s="384"/>
      <c r="I40" s="384"/>
      <c r="J40" s="384"/>
      <c r="K40" s="265"/>
    </row>
    <row r="41" spans="2:11" ht="15" customHeight="1" x14ac:dyDescent="0.3">
      <c r="B41" s="267"/>
      <c r="C41" s="269"/>
      <c r="D41" s="268"/>
      <c r="E41" s="271"/>
      <c r="F41" s="268"/>
      <c r="G41" s="384" t="s">
        <v>685</v>
      </c>
      <c r="H41" s="384"/>
      <c r="I41" s="384"/>
      <c r="J41" s="384"/>
      <c r="K41" s="265"/>
    </row>
    <row r="42" spans="2:11" ht="15" customHeight="1" x14ac:dyDescent="0.3">
      <c r="B42" s="267"/>
      <c r="C42" s="269"/>
      <c r="D42" s="268"/>
      <c r="E42" s="271" t="s">
        <v>686</v>
      </c>
      <c r="F42" s="268"/>
      <c r="G42" s="384" t="s">
        <v>687</v>
      </c>
      <c r="H42" s="384"/>
      <c r="I42" s="384"/>
      <c r="J42" s="384"/>
      <c r="K42" s="265"/>
    </row>
    <row r="43" spans="2:11" ht="15" customHeight="1" x14ac:dyDescent="0.3">
      <c r="B43" s="267"/>
      <c r="C43" s="269"/>
      <c r="D43" s="268"/>
      <c r="E43" s="271" t="s">
        <v>111</v>
      </c>
      <c r="F43" s="268"/>
      <c r="G43" s="384" t="s">
        <v>688</v>
      </c>
      <c r="H43" s="384"/>
      <c r="I43" s="384"/>
      <c r="J43" s="384"/>
      <c r="K43" s="265"/>
    </row>
    <row r="44" spans="2:11" ht="12.75" customHeight="1" x14ac:dyDescent="0.3">
      <c r="B44" s="267"/>
      <c r="C44" s="269"/>
      <c r="D44" s="268"/>
      <c r="E44" s="268"/>
      <c r="F44" s="268"/>
      <c r="G44" s="268"/>
      <c r="H44" s="268"/>
      <c r="I44" s="268"/>
      <c r="J44" s="268"/>
      <c r="K44" s="265"/>
    </row>
    <row r="45" spans="2:11" ht="15" customHeight="1" x14ac:dyDescent="0.3">
      <c r="B45" s="267"/>
      <c r="C45" s="269"/>
      <c r="D45" s="384" t="s">
        <v>689</v>
      </c>
      <c r="E45" s="384"/>
      <c r="F45" s="384"/>
      <c r="G45" s="384"/>
      <c r="H45" s="384"/>
      <c r="I45" s="384"/>
      <c r="J45" s="384"/>
      <c r="K45" s="265"/>
    </row>
    <row r="46" spans="2:11" ht="15" customHeight="1" x14ac:dyDescent="0.3">
      <c r="B46" s="267"/>
      <c r="C46" s="269"/>
      <c r="D46" s="269"/>
      <c r="E46" s="384" t="s">
        <v>690</v>
      </c>
      <c r="F46" s="384"/>
      <c r="G46" s="384"/>
      <c r="H46" s="384"/>
      <c r="I46" s="384"/>
      <c r="J46" s="384"/>
      <c r="K46" s="265"/>
    </row>
    <row r="47" spans="2:11" ht="15" customHeight="1" x14ac:dyDescent="0.3">
      <c r="B47" s="267"/>
      <c r="C47" s="269"/>
      <c r="D47" s="269"/>
      <c r="E47" s="384" t="s">
        <v>691</v>
      </c>
      <c r="F47" s="384"/>
      <c r="G47" s="384"/>
      <c r="H47" s="384"/>
      <c r="I47" s="384"/>
      <c r="J47" s="384"/>
      <c r="K47" s="265"/>
    </row>
    <row r="48" spans="2:11" ht="15" customHeight="1" x14ac:dyDescent="0.3">
      <c r="B48" s="267"/>
      <c r="C48" s="269"/>
      <c r="D48" s="269"/>
      <c r="E48" s="384" t="s">
        <v>692</v>
      </c>
      <c r="F48" s="384"/>
      <c r="G48" s="384"/>
      <c r="H48" s="384"/>
      <c r="I48" s="384"/>
      <c r="J48" s="384"/>
      <c r="K48" s="265"/>
    </row>
    <row r="49" spans="2:11" ht="15" customHeight="1" x14ac:dyDescent="0.3">
      <c r="B49" s="267"/>
      <c r="C49" s="269"/>
      <c r="D49" s="384" t="s">
        <v>693</v>
      </c>
      <c r="E49" s="384"/>
      <c r="F49" s="384"/>
      <c r="G49" s="384"/>
      <c r="H49" s="384"/>
      <c r="I49" s="384"/>
      <c r="J49" s="384"/>
      <c r="K49" s="265"/>
    </row>
    <row r="50" spans="2:11" ht="25.5" customHeight="1" x14ac:dyDescent="0.3">
      <c r="B50" s="264"/>
      <c r="C50" s="387" t="s">
        <v>694</v>
      </c>
      <c r="D50" s="387"/>
      <c r="E50" s="387"/>
      <c r="F50" s="387"/>
      <c r="G50" s="387"/>
      <c r="H50" s="387"/>
      <c r="I50" s="387"/>
      <c r="J50" s="387"/>
      <c r="K50" s="265"/>
    </row>
    <row r="51" spans="2:11" ht="5.25" customHeight="1" x14ac:dyDescent="0.3">
      <c r="B51" s="264"/>
      <c r="C51" s="266"/>
      <c r="D51" s="266"/>
      <c r="E51" s="266"/>
      <c r="F51" s="266"/>
      <c r="G51" s="266"/>
      <c r="H51" s="266"/>
      <c r="I51" s="266"/>
      <c r="J51" s="266"/>
      <c r="K51" s="265"/>
    </row>
    <row r="52" spans="2:11" ht="15" customHeight="1" x14ac:dyDescent="0.3">
      <c r="B52" s="264"/>
      <c r="C52" s="384" t="s">
        <v>695</v>
      </c>
      <c r="D52" s="384"/>
      <c r="E52" s="384"/>
      <c r="F52" s="384"/>
      <c r="G52" s="384"/>
      <c r="H52" s="384"/>
      <c r="I52" s="384"/>
      <c r="J52" s="384"/>
      <c r="K52" s="265"/>
    </row>
    <row r="53" spans="2:11" ht="15" customHeight="1" x14ac:dyDescent="0.3">
      <c r="B53" s="264"/>
      <c r="C53" s="384" t="s">
        <v>696</v>
      </c>
      <c r="D53" s="384"/>
      <c r="E53" s="384"/>
      <c r="F53" s="384"/>
      <c r="G53" s="384"/>
      <c r="H53" s="384"/>
      <c r="I53" s="384"/>
      <c r="J53" s="384"/>
      <c r="K53" s="265"/>
    </row>
    <row r="54" spans="2:11" ht="12.75" customHeight="1" x14ac:dyDescent="0.3">
      <c r="B54" s="264"/>
      <c r="C54" s="268"/>
      <c r="D54" s="268"/>
      <c r="E54" s="268"/>
      <c r="F54" s="268"/>
      <c r="G54" s="268"/>
      <c r="H54" s="268"/>
      <c r="I54" s="268"/>
      <c r="J54" s="268"/>
      <c r="K54" s="265"/>
    </row>
    <row r="55" spans="2:11" ht="15" customHeight="1" x14ac:dyDescent="0.3">
      <c r="B55" s="264"/>
      <c r="C55" s="384" t="s">
        <v>697</v>
      </c>
      <c r="D55" s="384"/>
      <c r="E55" s="384"/>
      <c r="F55" s="384"/>
      <c r="G55" s="384"/>
      <c r="H55" s="384"/>
      <c r="I55" s="384"/>
      <c r="J55" s="384"/>
      <c r="K55" s="265"/>
    </row>
    <row r="56" spans="2:11" ht="15" customHeight="1" x14ac:dyDescent="0.3">
      <c r="B56" s="264"/>
      <c r="C56" s="269"/>
      <c r="D56" s="384" t="s">
        <v>698</v>
      </c>
      <c r="E56" s="384"/>
      <c r="F56" s="384"/>
      <c r="G56" s="384"/>
      <c r="H56" s="384"/>
      <c r="I56" s="384"/>
      <c r="J56" s="384"/>
      <c r="K56" s="265"/>
    </row>
    <row r="57" spans="2:11" ht="15" customHeight="1" x14ac:dyDescent="0.3">
      <c r="B57" s="264"/>
      <c r="C57" s="269"/>
      <c r="D57" s="384" t="s">
        <v>699</v>
      </c>
      <c r="E57" s="384"/>
      <c r="F57" s="384"/>
      <c r="G57" s="384"/>
      <c r="H57" s="384"/>
      <c r="I57" s="384"/>
      <c r="J57" s="384"/>
      <c r="K57" s="265"/>
    </row>
    <row r="58" spans="2:11" ht="15" customHeight="1" x14ac:dyDescent="0.3">
      <c r="B58" s="264"/>
      <c r="C58" s="269"/>
      <c r="D58" s="384" t="s">
        <v>700</v>
      </c>
      <c r="E58" s="384"/>
      <c r="F58" s="384"/>
      <c r="G58" s="384"/>
      <c r="H58" s="384"/>
      <c r="I58" s="384"/>
      <c r="J58" s="384"/>
      <c r="K58" s="265"/>
    </row>
    <row r="59" spans="2:11" ht="15" customHeight="1" x14ac:dyDescent="0.3">
      <c r="B59" s="264"/>
      <c r="C59" s="269"/>
      <c r="D59" s="384" t="s">
        <v>701</v>
      </c>
      <c r="E59" s="384"/>
      <c r="F59" s="384"/>
      <c r="G59" s="384"/>
      <c r="H59" s="384"/>
      <c r="I59" s="384"/>
      <c r="J59" s="384"/>
      <c r="K59" s="265"/>
    </row>
    <row r="60" spans="2:11" ht="15" customHeight="1" x14ac:dyDescent="0.3">
      <c r="B60" s="264"/>
      <c r="C60" s="269"/>
      <c r="D60" s="386" t="s">
        <v>702</v>
      </c>
      <c r="E60" s="386"/>
      <c r="F60" s="386"/>
      <c r="G60" s="386"/>
      <c r="H60" s="386"/>
      <c r="I60" s="386"/>
      <c r="J60" s="386"/>
      <c r="K60" s="265"/>
    </row>
    <row r="61" spans="2:11" ht="15" customHeight="1" x14ac:dyDescent="0.3">
      <c r="B61" s="264"/>
      <c r="C61" s="269"/>
      <c r="D61" s="384" t="s">
        <v>703</v>
      </c>
      <c r="E61" s="384"/>
      <c r="F61" s="384"/>
      <c r="G61" s="384"/>
      <c r="H61" s="384"/>
      <c r="I61" s="384"/>
      <c r="J61" s="384"/>
      <c r="K61" s="265"/>
    </row>
    <row r="62" spans="2:11" ht="12.75" customHeight="1" x14ac:dyDescent="0.3">
      <c r="B62" s="264"/>
      <c r="C62" s="269"/>
      <c r="D62" s="269"/>
      <c r="E62" s="272"/>
      <c r="F62" s="269"/>
      <c r="G62" s="269"/>
      <c r="H62" s="269"/>
      <c r="I62" s="269"/>
      <c r="J62" s="269"/>
      <c r="K62" s="265"/>
    </row>
    <row r="63" spans="2:11" ht="15" customHeight="1" x14ac:dyDescent="0.3">
      <c r="B63" s="264"/>
      <c r="C63" s="269"/>
      <c r="D63" s="384" t="s">
        <v>704</v>
      </c>
      <c r="E63" s="384"/>
      <c r="F63" s="384"/>
      <c r="G63" s="384"/>
      <c r="H63" s="384"/>
      <c r="I63" s="384"/>
      <c r="J63" s="384"/>
      <c r="K63" s="265"/>
    </row>
    <row r="64" spans="2:11" ht="15" customHeight="1" x14ac:dyDescent="0.3">
      <c r="B64" s="264"/>
      <c r="C64" s="269"/>
      <c r="D64" s="386" t="s">
        <v>705</v>
      </c>
      <c r="E64" s="386"/>
      <c r="F64" s="386"/>
      <c r="G64" s="386"/>
      <c r="H64" s="386"/>
      <c r="I64" s="386"/>
      <c r="J64" s="386"/>
      <c r="K64" s="265"/>
    </row>
    <row r="65" spans="2:11" ht="15" customHeight="1" x14ac:dyDescent="0.3">
      <c r="B65" s="264"/>
      <c r="C65" s="269"/>
      <c r="D65" s="384" t="s">
        <v>706</v>
      </c>
      <c r="E65" s="384"/>
      <c r="F65" s="384"/>
      <c r="G65" s="384"/>
      <c r="H65" s="384"/>
      <c r="I65" s="384"/>
      <c r="J65" s="384"/>
      <c r="K65" s="265"/>
    </row>
    <row r="66" spans="2:11" ht="15" customHeight="1" x14ac:dyDescent="0.3">
      <c r="B66" s="264"/>
      <c r="C66" s="269"/>
      <c r="D66" s="384" t="s">
        <v>707</v>
      </c>
      <c r="E66" s="384"/>
      <c r="F66" s="384"/>
      <c r="G66" s="384"/>
      <c r="H66" s="384"/>
      <c r="I66" s="384"/>
      <c r="J66" s="384"/>
      <c r="K66" s="265"/>
    </row>
    <row r="67" spans="2:11" ht="15" customHeight="1" x14ac:dyDescent="0.3">
      <c r="B67" s="264"/>
      <c r="C67" s="269"/>
      <c r="D67" s="384" t="s">
        <v>708</v>
      </c>
      <c r="E67" s="384"/>
      <c r="F67" s="384"/>
      <c r="G67" s="384"/>
      <c r="H67" s="384"/>
      <c r="I67" s="384"/>
      <c r="J67" s="384"/>
      <c r="K67" s="265"/>
    </row>
    <row r="68" spans="2:11" ht="15" customHeight="1" x14ac:dyDescent="0.3">
      <c r="B68" s="264"/>
      <c r="C68" s="269"/>
      <c r="D68" s="384" t="s">
        <v>709</v>
      </c>
      <c r="E68" s="384"/>
      <c r="F68" s="384"/>
      <c r="G68" s="384"/>
      <c r="H68" s="384"/>
      <c r="I68" s="384"/>
      <c r="J68" s="384"/>
      <c r="K68" s="265"/>
    </row>
    <row r="69" spans="2:11" ht="12.75" customHeight="1" x14ac:dyDescent="0.3">
      <c r="B69" s="273"/>
      <c r="C69" s="274"/>
      <c r="D69" s="274"/>
      <c r="E69" s="274"/>
      <c r="F69" s="274"/>
      <c r="G69" s="274"/>
      <c r="H69" s="274"/>
      <c r="I69" s="274"/>
      <c r="J69" s="274"/>
      <c r="K69" s="275"/>
    </row>
    <row r="70" spans="2:11" ht="18.75" customHeight="1" x14ac:dyDescent="0.3">
      <c r="B70" s="276"/>
      <c r="C70" s="276"/>
      <c r="D70" s="276"/>
      <c r="E70" s="276"/>
      <c r="F70" s="276"/>
      <c r="G70" s="276"/>
      <c r="H70" s="276"/>
      <c r="I70" s="276"/>
      <c r="J70" s="276"/>
      <c r="K70" s="277"/>
    </row>
    <row r="71" spans="2:11" ht="18.75" customHeight="1" x14ac:dyDescent="0.3">
      <c r="B71" s="277"/>
      <c r="C71" s="277"/>
      <c r="D71" s="277"/>
      <c r="E71" s="277"/>
      <c r="F71" s="277"/>
      <c r="G71" s="277"/>
      <c r="H71" s="277"/>
      <c r="I71" s="277"/>
      <c r="J71" s="277"/>
      <c r="K71" s="277"/>
    </row>
    <row r="72" spans="2:11" ht="7.5" customHeight="1" x14ac:dyDescent="0.3">
      <c r="B72" s="278"/>
      <c r="C72" s="279"/>
      <c r="D72" s="279"/>
      <c r="E72" s="279"/>
      <c r="F72" s="279"/>
      <c r="G72" s="279"/>
      <c r="H72" s="279"/>
      <c r="I72" s="279"/>
      <c r="J72" s="279"/>
      <c r="K72" s="280"/>
    </row>
    <row r="73" spans="2:11" ht="45" customHeight="1" x14ac:dyDescent="0.3">
      <c r="B73" s="281"/>
      <c r="C73" s="385" t="s">
        <v>645</v>
      </c>
      <c r="D73" s="385"/>
      <c r="E73" s="385"/>
      <c r="F73" s="385"/>
      <c r="G73" s="385"/>
      <c r="H73" s="385"/>
      <c r="I73" s="385"/>
      <c r="J73" s="385"/>
      <c r="K73" s="282"/>
    </row>
    <row r="74" spans="2:11" ht="17.25" customHeight="1" x14ac:dyDescent="0.3">
      <c r="B74" s="281"/>
      <c r="C74" s="283" t="s">
        <v>710</v>
      </c>
      <c r="D74" s="283"/>
      <c r="E74" s="283"/>
      <c r="F74" s="283" t="s">
        <v>711</v>
      </c>
      <c r="G74" s="284"/>
      <c r="H74" s="283" t="s">
        <v>107</v>
      </c>
      <c r="I74" s="283" t="s">
        <v>60</v>
      </c>
      <c r="J74" s="283" t="s">
        <v>712</v>
      </c>
      <c r="K74" s="282"/>
    </row>
    <row r="75" spans="2:11" ht="17.25" customHeight="1" x14ac:dyDescent="0.3">
      <c r="B75" s="281"/>
      <c r="C75" s="285" t="s">
        <v>713</v>
      </c>
      <c r="D75" s="285"/>
      <c r="E75" s="285"/>
      <c r="F75" s="286" t="s">
        <v>714</v>
      </c>
      <c r="G75" s="287"/>
      <c r="H75" s="285"/>
      <c r="I75" s="285"/>
      <c r="J75" s="285" t="s">
        <v>715</v>
      </c>
      <c r="K75" s="282"/>
    </row>
    <row r="76" spans="2:11" ht="5.25" customHeight="1" x14ac:dyDescent="0.3">
      <c r="B76" s="281"/>
      <c r="C76" s="288"/>
      <c r="D76" s="288"/>
      <c r="E76" s="288"/>
      <c r="F76" s="288"/>
      <c r="G76" s="289"/>
      <c r="H76" s="288"/>
      <c r="I76" s="288"/>
      <c r="J76" s="288"/>
      <c r="K76" s="282"/>
    </row>
    <row r="77" spans="2:11" ht="15" customHeight="1" x14ac:dyDescent="0.3">
      <c r="B77" s="281"/>
      <c r="C77" s="271" t="s">
        <v>56</v>
      </c>
      <c r="D77" s="288"/>
      <c r="E77" s="288"/>
      <c r="F77" s="290" t="s">
        <v>716</v>
      </c>
      <c r="G77" s="289"/>
      <c r="H77" s="271" t="s">
        <v>717</v>
      </c>
      <c r="I77" s="271" t="s">
        <v>718</v>
      </c>
      <c r="J77" s="271">
        <v>20</v>
      </c>
      <c r="K77" s="282"/>
    </row>
    <row r="78" spans="2:11" ht="15" customHeight="1" x14ac:dyDescent="0.3">
      <c r="B78" s="281"/>
      <c r="C78" s="271" t="s">
        <v>719</v>
      </c>
      <c r="D78" s="271"/>
      <c r="E78" s="271"/>
      <c r="F78" s="290" t="s">
        <v>716</v>
      </c>
      <c r="G78" s="289"/>
      <c r="H78" s="271" t="s">
        <v>720</v>
      </c>
      <c r="I78" s="271" t="s">
        <v>718</v>
      </c>
      <c r="J78" s="271">
        <v>120</v>
      </c>
      <c r="K78" s="282"/>
    </row>
    <row r="79" spans="2:11" ht="15" customHeight="1" x14ac:dyDescent="0.3">
      <c r="B79" s="291"/>
      <c r="C79" s="271" t="s">
        <v>721</v>
      </c>
      <c r="D79" s="271"/>
      <c r="E79" s="271"/>
      <c r="F79" s="290" t="s">
        <v>722</v>
      </c>
      <c r="G79" s="289"/>
      <c r="H79" s="271" t="s">
        <v>723</v>
      </c>
      <c r="I79" s="271" t="s">
        <v>718</v>
      </c>
      <c r="J79" s="271">
        <v>50</v>
      </c>
      <c r="K79" s="282"/>
    </row>
    <row r="80" spans="2:11" ht="15" customHeight="1" x14ac:dyDescent="0.3">
      <c r="B80" s="291"/>
      <c r="C80" s="271" t="s">
        <v>724</v>
      </c>
      <c r="D80" s="271"/>
      <c r="E80" s="271"/>
      <c r="F80" s="290" t="s">
        <v>716</v>
      </c>
      <c r="G80" s="289"/>
      <c r="H80" s="271" t="s">
        <v>725</v>
      </c>
      <c r="I80" s="271" t="s">
        <v>726</v>
      </c>
      <c r="J80" s="271"/>
      <c r="K80" s="282"/>
    </row>
    <row r="81" spans="2:11" ht="15" customHeight="1" x14ac:dyDescent="0.3">
      <c r="B81" s="291"/>
      <c r="C81" s="292" t="s">
        <v>727</v>
      </c>
      <c r="D81" s="292"/>
      <c r="E81" s="292"/>
      <c r="F81" s="293" t="s">
        <v>722</v>
      </c>
      <c r="G81" s="292"/>
      <c r="H81" s="292" t="s">
        <v>728</v>
      </c>
      <c r="I81" s="292" t="s">
        <v>718</v>
      </c>
      <c r="J81" s="292">
        <v>15</v>
      </c>
      <c r="K81" s="282"/>
    </row>
    <row r="82" spans="2:11" ht="15" customHeight="1" x14ac:dyDescent="0.3">
      <c r="B82" s="291"/>
      <c r="C82" s="292" t="s">
        <v>729</v>
      </c>
      <c r="D82" s="292"/>
      <c r="E82" s="292"/>
      <c r="F82" s="293" t="s">
        <v>722</v>
      </c>
      <c r="G82" s="292"/>
      <c r="H82" s="292" t="s">
        <v>730</v>
      </c>
      <c r="I82" s="292" t="s">
        <v>718</v>
      </c>
      <c r="J82" s="292">
        <v>15</v>
      </c>
      <c r="K82" s="282"/>
    </row>
    <row r="83" spans="2:11" ht="15" customHeight="1" x14ac:dyDescent="0.3">
      <c r="B83" s="291"/>
      <c r="C83" s="292" t="s">
        <v>731</v>
      </c>
      <c r="D83" s="292"/>
      <c r="E83" s="292"/>
      <c r="F83" s="293" t="s">
        <v>722</v>
      </c>
      <c r="G83" s="292"/>
      <c r="H83" s="292" t="s">
        <v>732</v>
      </c>
      <c r="I83" s="292" t="s">
        <v>718</v>
      </c>
      <c r="J83" s="292">
        <v>20</v>
      </c>
      <c r="K83" s="282"/>
    </row>
    <row r="84" spans="2:11" ht="15" customHeight="1" x14ac:dyDescent="0.3">
      <c r="B84" s="291"/>
      <c r="C84" s="292" t="s">
        <v>733</v>
      </c>
      <c r="D84" s="292"/>
      <c r="E84" s="292"/>
      <c r="F84" s="293" t="s">
        <v>722</v>
      </c>
      <c r="G84" s="292"/>
      <c r="H84" s="292" t="s">
        <v>734</v>
      </c>
      <c r="I84" s="292" t="s">
        <v>718</v>
      </c>
      <c r="J84" s="292">
        <v>20</v>
      </c>
      <c r="K84" s="282"/>
    </row>
    <row r="85" spans="2:11" ht="15" customHeight="1" x14ac:dyDescent="0.3">
      <c r="B85" s="291"/>
      <c r="C85" s="271" t="s">
        <v>735</v>
      </c>
      <c r="D85" s="271"/>
      <c r="E85" s="271"/>
      <c r="F85" s="290" t="s">
        <v>722</v>
      </c>
      <c r="G85" s="289"/>
      <c r="H85" s="271" t="s">
        <v>736</v>
      </c>
      <c r="I85" s="271" t="s">
        <v>718</v>
      </c>
      <c r="J85" s="271">
        <v>50</v>
      </c>
      <c r="K85" s="282"/>
    </row>
    <row r="86" spans="2:11" ht="15" customHeight="1" x14ac:dyDescent="0.3">
      <c r="B86" s="291"/>
      <c r="C86" s="271" t="s">
        <v>737</v>
      </c>
      <c r="D86" s="271"/>
      <c r="E86" s="271"/>
      <c r="F86" s="290" t="s">
        <v>722</v>
      </c>
      <c r="G86" s="289"/>
      <c r="H86" s="271" t="s">
        <v>738</v>
      </c>
      <c r="I86" s="271" t="s">
        <v>718</v>
      </c>
      <c r="J86" s="271">
        <v>20</v>
      </c>
      <c r="K86" s="282"/>
    </row>
    <row r="87" spans="2:11" ht="15" customHeight="1" x14ac:dyDescent="0.3">
      <c r="B87" s="291"/>
      <c r="C87" s="271" t="s">
        <v>739</v>
      </c>
      <c r="D87" s="271"/>
      <c r="E87" s="271"/>
      <c r="F87" s="290" t="s">
        <v>722</v>
      </c>
      <c r="G87" s="289"/>
      <c r="H87" s="271" t="s">
        <v>740</v>
      </c>
      <c r="I87" s="271" t="s">
        <v>718</v>
      </c>
      <c r="J87" s="271">
        <v>20</v>
      </c>
      <c r="K87" s="282"/>
    </row>
    <row r="88" spans="2:11" ht="15" customHeight="1" x14ac:dyDescent="0.3">
      <c r="B88" s="291"/>
      <c r="C88" s="271" t="s">
        <v>741</v>
      </c>
      <c r="D88" s="271"/>
      <c r="E88" s="271"/>
      <c r="F88" s="290" t="s">
        <v>722</v>
      </c>
      <c r="G88" s="289"/>
      <c r="H88" s="271" t="s">
        <v>742</v>
      </c>
      <c r="I88" s="271" t="s">
        <v>718</v>
      </c>
      <c r="J88" s="271">
        <v>50</v>
      </c>
      <c r="K88" s="282"/>
    </row>
    <row r="89" spans="2:11" ht="15" customHeight="1" x14ac:dyDescent="0.3">
      <c r="B89" s="291"/>
      <c r="C89" s="271" t="s">
        <v>743</v>
      </c>
      <c r="D89" s="271"/>
      <c r="E89" s="271"/>
      <c r="F89" s="290" t="s">
        <v>722</v>
      </c>
      <c r="G89" s="289"/>
      <c r="H89" s="271" t="s">
        <v>743</v>
      </c>
      <c r="I89" s="271" t="s">
        <v>718</v>
      </c>
      <c r="J89" s="271">
        <v>50</v>
      </c>
      <c r="K89" s="282"/>
    </row>
    <row r="90" spans="2:11" ht="15" customHeight="1" x14ac:dyDescent="0.3">
      <c r="B90" s="291"/>
      <c r="C90" s="271" t="s">
        <v>112</v>
      </c>
      <c r="D90" s="271"/>
      <c r="E90" s="271"/>
      <c r="F90" s="290" t="s">
        <v>722</v>
      </c>
      <c r="G90" s="289"/>
      <c r="H90" s="271" t="s">
        <v>744</v>
      </c>
      <c r="I90" s="271" t="s">
        <v>718</v>
      </c>
      <c r="J90" s="271">
        <v>255</v>
      </c>
      <c r="K90" s="282"/>
    </row>
    <row r="91" spans="2:11" ht="15" customHeight="1" x14ac:dyDescent="0.3">
      <c r="B91" s="291"/>
      <c r="C91" s="271" t="s">
        <v>745</v>
      </c>
      <c r="D91" s="271"/>
      <c r="E91" s="271"/>
      <c r="F91" s="290" t="s">
        <v>716</v>
      </c>
      <c r="G91" s="289"/>
      <c r="H91" s="271" t="s">
        <v>746</v>
      </c>
      <c r="I91" s="271" t="s">
        <v>747</v>
      </c>
      <c r="J91" s="271"/>
      <c r="K91" s="282"/>
    </row>
    <row r="92" spans="2:11" ht="15" customHeight="1" x14ac:dyDescent="0.3">
      <c r="B92" s="291"/>
      <c r="C92" s="271" t="s">
        <v>748</v>
      </c>
      <c r="D92" s="271"/>
      <c r="E92" s="271"/>
      <c r="F92" s="290" t="s">
        <v>716</v>
      </c>
      <c r="G92" s="289"/>
      <c r="H92" s="271" t="s">
        <v>749</v>
      </c>
      <c r="I92" s="271" t="s">
        <v>750</v>
      </c>
      <c r="J92" s="271"/>
      <c r="K92" s="282"/>
    </row>
    <row r="93" spans="2:11" ht="15" customHeight="1" x14ac:dyDescent="0.3">
      <c r="B93" s="291"/>
      <c r="C93" s="271" t="s">
        <v>751</v>
      </c>
      <c r="D93" s="271"/>
      <c r="E93" s="271"/>
      <c r="F93" s="290" t="s">
        <v>716</v>
      </c>
      <c r="G93" s="289"/>
      <c r="H93" s="271" t="s">
        <v>751</v>
      </c>
      <c r="I93" s="271" t="s">
        <v>750</v>
      </c>
      <c r="J93" s="271"/>
      <c r="K93" s="282"/>
    </row>
    <row r="94" spans="2:11" ht="15" customHeight="1" x14ac:dyDescent="0.3">
      <c r="B94" s="291"/>
      <c r="C94" s="271" t="s">
        <v>41</v>
      </c>
      <c r="D94" s="271"/>
      <c r="E94" s="271"/>
      <c r="F94" s="290" t="s">
        <v>716</v>
      </c>
      <c r="G94" s="289"/>
      <c r="H94" s="271" t="s">
        <v>752</v>
      </c>
      <c r="I94" s="271" t="s">
        <v>750</v>
      </c>
      <c r="J94" s="271"/>
      <c r="K94" s="282"/>
    </row>
    <row r="95" spans="2:11" ht="15" customHeight="1" x14ac:dyDescent="0.3">
      <c r="B95" s="291"/>
      <c r="C95" s="271" t="s">
        <v>51</v>
      </c>
      <c r="D95" s="271"/>
      <c r="E95" s="271"/>
      <c r="F95" s="290" t="s">
        <v>716</v>
      </c>
      <c r="G95" s="289"/>
      <c r="H95" s="271" t="s">
        <v>753</v>
      </c>
      <c r="I95" s="271" t="s">
        <v>750</v>
      </c>
      <c r="J95" s="271"/>
      <c r="K95" s="282"/>
    </row>
    <row r="96" spans="2:11" ht="15" customHeight="1" x14ac:dyDescent="0.3">
      <c r="B96" s="294"/>
      <c r="C96" s="295"/>
      <c r="D96" s="295"/>
      <c r="E96" s="295"/>
      <c r="F96" s="295"/>
      <c r="G96" s="295"/>
      <c r="H96" s="295"/>
      <c r="I96" s="295"/>
      <c r="J96" s="295"/>
      <c r="K96" s="296"/>
    </row>
    <row r="97" spans="2:11" ht="18.75" customHeight="1" x14ac:dyDescent="0.3">
      <c r="B97" s="297"/>
      <c r="C97" s="298"/>
      <c r="D97" s="298"/>
      <c r="E97" s="298"/>
      <c r="F97" s="298"/>
      <c r="G97" s="298"/>
      <c r="H97" s="298"/>
      <c r="I97" s="298"/>
      <c r="J97" s="298"/>
      <c r="K97" s="297"/>
    </row>
    <row r="98" spans="2:11" ht="18.75" customHeight="1" x14ac:dyDescent="0.3">
      <c r="B98" s="277"/>
      <c r="C98" s="277"/>
      <c r="D98" s="277"/>
      <c r="E98" s="277"/>
      <c r="F98" s="277"/>
      <c r="G98" s="277"/>
      <c r="H98" s="277"/>
      <c r="I98" s="277"/>
      <c r="J98" s="277"/>
      <c r="K98" s="277"/>
    </row>
    <row r="99" spans="2:11" ht="7.5" customHeight="1" x14ac:dyDescent="0.3">
      <c r="B99" s="278"/>
      <c r="C99" s="279"/>
      <c r="D99" s="279"/>
      <c r="E99" s="279"/>
      <c r="F99" s="279"/>
      <c r="G99" s="279"/>
      <c r="H99" s="279"/>
      <c r="I99" s="279"/>
      <c r="J99" s="279"/>
      <c r="K99" s="280"/>
    </row>
    <row r="100" spans="2:11" ht="45" customHeight="1" x14ac:dyDescent="0.3">
      <c r="B100" s="281"/>
      <c r="C100" s="385" t="s">
        <v>754</v>
      </c>
      <c r="D100" s="385"/>
      <c r="E100" s="385"/>
      <c r="F100" s="385"/>
      <c r="G100" s="385"/>
      <c r="H100" s="385"/>
      <c r="I100" s="385"/>
      <c r="J100" s="385"/>
      <c r="K100" s="282"/>
    </row>
    <row r="101" spans="2:11" ht="17.25" customHeight="1" x14ac:dyDescent="0.3">
      <c r="B101" s="281"/>
      <c r="C101" s="283" t="s">
        <v>710</v>
      </c>
      <c r="D101" s="283"/>
      <c r="E101" s="283"/>
      <c r="F101" s="283" t="s">
        <v>711</v>
      </c>
      <c r="G101" s="284"/>
      <c r="H101" s="283" t="s">
        <v>107</v>
      </c>
      <c r="I101" s="283" t="s">
        <v>60</v>
      </c>
      <c r="J101" s="283" t="s">
        <v>712</v>
      </c>
      <c r="K101" s="282"/>
    </row>
    <row r="102" spans="2:11" ht="17.25" customHeight="1" x14ac:dyDescent="0.3">
      <c r="B102" s="281"/>
      <c r="C102" s="285" t="s">
        <v>713</v>
      </c>
      <c r="D102" s="285"/>
      <c r="E102" s="285"/>
      <c r="F102" s="286" t="s">
        <v>714</v>
      </c>
      <c r="G102" s="287"/>
      <c r="H102" s="285"/>
      <c r="I102" s="285"/>
      <c r="J102" s="285" t="s">
        <v>715</v>
      </c>
      <c r="K102" s="282"/>
    </row>
    <row r="103" spans="2:11" ht="5.25" customHeight="1" x14ac:dyDescent="0.3">
      <c r="B103" s="281"/>
      <c r="C103" s="283"/>
      <c r="D103" s="283"/>
      <c r="E103" s="283"/>
      <c r="F103" s="283"/>
      <c r="G103" s="299"/>
      <c r="H103" s="283"/>
      <c r="I103" s="283"/>
      <c r="J103" s="283"/>
      <c r="K103" s="282"/>
    </row>
    <row r="104" spans="2:11" ht="15" customHeight="1" x14ac:dyDescent="0.3">
      <c r="B104" s="281"/>
      <c r="C104" s="271" t="s">
        <v>56</v>
      </c>
      <c r="D104" s="288"/>
      <c r="E104" s="288"/>
      <c r="F104" s="290" t="s">
        <v>716</v>
      </c>
      <c r="G104" s="299"/>
      <c r="H104" s="271" t="s">
        <v>755</v>
      </c>
      <c r="I104" s="271" t="s">
        <v>718</v>
      </c>
      <c r="J104" s="271">
        <v>20</v>
      </c>
      <c r="K104" s="282"/>
    </row>
    <row r="105" spans="2:11" ht="15" customHeight="1" x14ac:dyDescent="0.3">
      <c r="B105" s="281"/>
      <c r="C105" s="271" t="s">
        <v>719</v>
      </c>
      <c r="D105" s="271"/>
      <c r="E105" s="271"/>
      <c r="F105" s="290" t="s">
        <v>716</v>
      </c>
      <c r="G105" s="271"/>
      <c r="H105" s="271" t="s">
        <v>755</v>
      </c>
      <c r="I105" s="271" t="s">
        <v>718</v>
      </c>
      <c r="J105" s="271">
        <v>120</v>
      </c>
      <c r="K105" s="282"/>
    </row>
    <row r="106" spans="2:11" ht="15" customHeight="1" x14ac:dyDescent="0.3">
      <c r="B106" s="291"/>
      <c r="C106" s="271" t="s">
        <v>721</v>
      </c>
      <c r="D106" s="271"/>
      <c r="E106" s="271"/>
      <c r="F106" s="290" t="s">
        <v>722</v>
      </c>
      <c r="G106" s="271"/>
      <c r="H106" s="271" t="s">
        <v>755</v>
      </c>
      <c r="I106" s="271" t="s">
        <v>718</v>
      </c>
      <c r="J106" s="271">
        <v>50</v>
      </c>
      <c r="K106" s="282"/>
    </row>
    <row r="107" spans="2:11" ht="15" customHeight="1" x14ac:dyDescent="0.3">
      <c r="B107" s="291"/>
      <c r="C107" s="271" t="s">
        <v>724</v>
      </c>
      <c r="D107" s="271"/>
      <c r="E107" s="271"/>
      <c r="F107" s="290" t="s">
        <v>716</v>
      </c>
      <c r="G107" s="271"/>
      <c r="H107" s="271" t="s">
        <v>755</v>
      </c>
      <c r="I107" s="271" t="s">
        <v>726</v>
      </c>
      <c r="J107" s="271"/>
      <c r="K107" s="282"/>
    </row>
    <row r="108" spans="2:11" ht="15" customHeight="1" x14ac:dyDescent="0.3">
      <c r="B108" s="291"/>
      <c r="C108" s="271" t="s">
        <v>735</v>
      </c>
      <c r="D108" s="271"/>
      <c r="E108" s="271"/>
      <c r="F108" s="290" t="s">
        <v>722</v>
      </c>
      <c r="G108" s="271"/>
      <c r="H108" s="271" t="s">
        <v>755</v>
      </c>
      <c r="I108" s="271" t="s">
        <v>718</v>
      </c>
      <c r="J108" s="271">
        <v>50</v>
      </c>
      <c r="K108" s="282"/>
    </row>
    <row r="109" spans="2:11" ht="15" customHeight="1" x14ac:dyDescent="0.3">
      <c r="B109" s="291"/>
      <c r="C109" s="271" t="s">
        <v>743</v>
      </c>
      <c r="D109" s="271"/>
      <c r="E109" s="271"/>
      <c r="F109" s="290" t="s">
        <v>722</v>
      </c>
      <c r="G109" s="271"/>
      <c r="H109" s="271" t="s">
        <v>755</v>
      </c>
      <c r="I109" s="271" t="s">
        <v>718</v>
      </c>
      <c r="J109" s="271">
        <v>50</v>
      </c>
      <c r="K109" s="282"/>
    </row>
    <row r="110" spans="2:11" ht="15" customHeight="1" x14ac:dyDescent="0.3">
      <c r="B110" s="291"/>
      <c r="C110" s="271" t="s">
        <v>741</v>
      </c>
      <c r="D110" s="271"/>
      <c r="E110" s="271"/>
      <c r="F110" s="290" t="s">
        <v>722</v>
      </c>
      <c r="G110" s="271"/>
      <c r="H110" s="271" t="s">
        <v>755</v>
      </c>
      <c r="I110" s="271" t="s">
        <v>718</v>
      </c>
      <c r="J110" s="271">
        <v>50</v>
      </c>
      <c r="K110" s="282"/>
    </row>
    <row r="111" spans="2:11" ht="15" customHeight="1" x14ac:dyDescent="0.3">
      <c r="B111" s="291"/>
      <c r="C111" s="271" t="s">
        <v>56</v>
      </c>
      <c r="D111" s="271"/>
      <c r="E111" s="271"/>
      <c r="F111" s="290" t="s">
        <v>716</v>
      </c>
      <c r="G111" s="271"/>
      <c r="H111" s="271" t="s">
        <v>756</v>
      </c>
      <c r="I111" s="271" t="s">
        <v>718</v>
      </c>
      <c r="J111" s="271">
        <v>20</v>
      </c>
      <c r="K111" s="282"/>
    </row>
    <row r="112" spans="2:11" ht="15" customHeight="1" x14ac:dyDescent="0.3">
      <c r="B112" s="291"/>
      <c r="C112" s="271" t="s">
        <v>757</v>
      </c>
      <c r="D112" s="271"/>
      <c r="E112" s="271"/>
      <c r="F112" s="290" t="s">
        <v>716</v>
      </c>
      <c r="G112" s="271"/>
      <c r="H112" s="271" t="s">
        <v>758</v>
      </c>
      <c r="I112" s="271" t="s">
        <v>718</v>
      </c>
      <c r="J112" s="271">
        <v>120</v>
      </c>
      <c r="K112" s="282"/>
    </row>
    <row r="113" spans="2:11" ht="15" customHeight="1" x14ac:dyDescent="0.3">
      <c r="B113" s="291"/>
      <c r="C113" s="271" t="s">
        <v>41</v>
      </c>
      <c r="D113" s="271"/>
      <c r="E113" s="271"/>
      <c r="F113" s="290" t="s">
        <v>716</v>
      </c>
      <c r="G113" s="271"/>
      <c r="H113" s="271" t="s">
        <v>759</v>
      </c>
      <c r="I113" s="271" t="s">
        <v>750</v>
      </c>
      <c r="J113" s="271"/>
      <c r="K113" s="282"/>
    </row>
    <row r="114" spans="2:11" ht="15" customHeight="1" x14ac:dyDescent="0.3">
      <c r="B114" s="291"/>
      <c r="C114" s="271" t="s">
        <v>51</v>
      </c>
      <c r="D114" s="271"/>
      <c r="E114" s="271"/>
      <c r="F114" s="290" t="s">
        <v>716</v>
      </c>
      <c r="G114" s="271"/>
      <c r="H114" s="271" t="s">
        <v>760</v>
      </c>
      <c r="I114" s="271" t="s">
        <v>750</v>
      </c>
      <c r="J114" s="271"/>
      <c r="K114" s="282"/>
    </row>
    <row r="115" spans="2:11" ht="15" customHeight="1" x14ac:dyDescent="0.3">
      <c r="B115" s="291"/>
      <c r="C115" s="271" t="s">
        <v>60</v>
      </c>
      <c r="D115" s="271"/>
      <c r="E115" s="271"/>
      <c r="F115" s="290" t="s">
        <v>716</v>
      </c>
      <c r="G115" s="271"/>
      <c r="H115" s="271" t="s">
        <v>761</v>
      </c>
      <c r="I115" s="271" t="s">
        <v>762</v>
      </c>
      <c r="J115" s="271"/>
      <c r="K115" s="282"/>
    </row>
    <row r="116" spans="2:11" ht="15" customHeight="1" x14ac:dyDescent="0.3">
      <c r="B116" s="294"/>
      <c r="C116" s="300"/>
      <c r="D116" s="300"/>
      <c r="E116" s="300"/>
      <c r="F116" s="300"/>
      <c r="G116" s="300"/>
      <c r="H116" s="300"/>
      <c r="I116" s="300"/>
      <c r="J116" s="300"/>
      <c r="K116" s="296"/>
    </row>
    <row r="117" spans="2:11" ht="18.75" customHeight="1" x14ac:dyDescent="0.3">
      <c r="B117" s="301"/>
      <c r="C117" s="268"/>
      <c r="D117" s="268"/>
      <c r="E117" s="268"/>
      <c r="F117" s="302"/>
      <c r="G117" s="268"/>
      <c r="H117" s="268"/>
      <c r="I117" s="268"/>
      <c r="J117" s="268"/>
      <c r="K117" s="301"/>
    </row>
    <row r="118" spans="2:11" ht="18.75" customHeight="1" x14ac:dyDescent="0.3">
      <c r="B118" s="277"/>
      <c r="C118" s="277"/>
      <c r="D118" s="277"/>
      <c r="E118" s="277"/>
      <c r="F118" s="277"/>
      <c r="G118" s="277"/>
      <c r="H118" s="277"/>
      <c r="I118" s="277"/>
      <c r="J118" s="277"/>
      <c r="K118" s="277"/>
    </row>
    <row r="119" spans="2:11" ht="7.5" customHeight="1" x14ac:dyDescent="0.3">
      <c r="B119" s="303"/>
      <c r="C119" s="304"/>
      <c r="D119" s="304"/>
      <c r="E119" s="304"/>
      <c r="F119" s="304"/>
      <c r="G119" s="304"/>
      <c r="H119" s="304"/>
      <c r="I119" s="304"/>
      <c r="J119" s="304"/>
      <c r="K119" s="305"/>
    </row>
    <row r="120" spans="2:11" ht="45" customHeight="1" x14ac:dyDescent="0.3">
      <c r="B120" s="306"/>
      <c r="C120" s="382" t="s">
        <v>763</v>
      </c>
      <c r="D120" s="382"/>
      <c r="E120" s="382"/>
      <c r="F120" s="382"/>
      <c r="G120" s="382"/>
      <c r="H120" s="382"/>
      <c r="I120" s="382"/>
      <c r="J120" s="382"/>
      <c r="K120" s="307"/>
    </row>
    <row r="121" spans="2:11" ht="17.25" customHeight="1" x14ac:dyDescent="0.3">
      <c r="B121" s="308"/>
      <c r="C121" s="283" t="s">
        <v>710</v>
      </c>
      <c r="D121" s="283"/>
      <c r="E121" s="283"/>
      <c r="F121" s="283" t="s">
        <v>711</v>
      </c>
      <c r="G121" s="284"/>
      <c r="H121" s="283" t="s">
        <v>107</v>
      </c>
      <c r="I121" s="283" t="s">
        <v>60</v>
      </c>
      <c r="J121" s="283" t="s">
        <v>712</v>
      </c>
      <c r="K121" s="309"/>
    </row>
    <row r="122" spans="2:11" ht="17.25" customHeight="1" x14ac:dyDescent="0.3">
      <c r="B122" s="308"/>
      <c r="C122" s="285" t="s">
        <v>713</v>
      </c>
      <c r="D122" s="285"/>
      <c r="E122" s="285"/>
      <c r="F122" s="286" t="s">
        <v>714</v>
      </c>
      <c r="G122" s="287"/>
      <c r="H122" s="285"/>
      <c r="I122" s="285"/>
      <c r="J122" s="285" t="s">
        <v>715</v>
      </c>
      <c r="K122" s="309"/>
    </row>
    <row r="123" spans="2:11" ht="5.25" customHeight="1" x14ac:dyDescent="0.3">
      <c r="B123" s="310"/>
      <c r="C123" s="288"/>
      <c r="D123" s="288"/>
      <c r="E123" s="288"/>
      <c r="F123" s="288"/>
      <c r="G123" s="271"/>
      <c r="H123" s="288"/>
      <c r="I123" s="288"/>
      <c r="J123" s="288"/>
      <c r="K123" s="311"/>
    </row>
    <row r="124" spans="2:11" ht="15" customHeight="1" x14ac:dyDescent="0.3">
      <c r="B124" s="310"/>
      <c r="C124" s="271" t="s">
        <v>719</v>
      </c>
      <c r="D124" s="288"/>
      <c r="E124" s="288"/>
      <c r="F124" s="290" t="s">
        <v>716</v>
      </c>
      <c r="G124" s="271"/>
      <c r="H124" s="271" t="s">
        <v>755</v>
      </c>
      <c r="I124" s="271" t="s">
        <v>718</v>
      </c>
      <c r="J124" s="271">
        <v>120</v>
      </c>
      <c r="K124" s="312"/>
    </row>
    <row r="125" spans="2:11" ht="15" customHeight="1" x14ac:dyDescent="0.3">
      <c r="B125" s="310"/>
      <c r="C125" s="271" t="s">
        <v>764</v>
      </c>
      <c r="D125" s="271"/>
      <c r="E125" s="271"/>
      <c r="F125" s="290" t="s">
        <v>716</v>
      </c>
      <c r="G125" s="271"/>
      <c r="H125" s="271" t="s">
        <v>765</v>
      </c>
      <c r="I125" s="271" t="s">
        <v>718</v>
      </c>
      <c r="J125" s="271" t="s">
        <v>766</v>
      </c>
      <c r="K125" s="312"/>
    </row>
    <row r="126" spans="2:11" ht="15" customHeight="1" x14ac:dyDescent="0.3">
      <c r="B126" s="310"/>
      <c r="C126" s="271" t="s">
        <v>665</v>
      </c>
      <c r="D126" s="271"/>
      <c r="E126" s="271"/>
      <c r="F126" s="290" t="s">
        <v>716</v>
      </c>
      <c r="G126" s="271"/>
      <c r="H126" s="271" t="s">
        <v>767</v>
      </c>
      <c r="I126" s="271" t="s">
        <v>718</v>
      </c>
      <c r="J126" s="271" t="s">
        <v>766</v>
      </c>
      <c r="K126" s="312"/>
    </row>
    <row r="127" spans="2:11" ht="15" customHeight="1" x14ac:dyDescent="0.3">
      <c r="B127" s="310"/>
      <c r="C127" s="271" t="s">
        <v>727</v>
      </c>
      <c r="D127" s="271"/>
      <c r="E127" s="271"/>
      <c r="F127" s="290" t="s">
        <v>722</v>
      </c>
      <c r="G127" s="271"/>
      <c r="H127" s="271" t="s">
        <v>728</v>
      </c>
      <c r="I127" s="271" t="s">
        <v>718</v>
      </c>
      <c r="J127" s="271">
        <v>15</v>
      </c>
      <c r="K127" s="312"/>
    </row>
    <row r="128" spans="2:11" ht="15" customHeight="1" x14ac:dyDescent="0.3">
      <c r="B128" s="310"/>
      <c r="C128" s="292" t="s">
        <v>729</v>
      </c>
      <c r="D128" s="292"/>
      <c r="E128" s="292"/>
      <c r="F128" s="293" t="s">
        <v>722</v>
      </c>
      <c r="G128" s="292"/>
      <c r="H128" s="292" t="s">
        <v>730</v>
      </c>
      <c r="I128" s="292" t="s">
        <v>718</v>
      </c>
      <c r="J128" s="292">
        <v>15</v>
      </c>
      <c r="K128" s="312"/>
    </row>
    <row r="129" spans="2:11" ht="15" customHeight="1" x14ac:dyDescent="0.3">
      <c r="B129" s="310"/>
      <c r="C129" s="292" t="s">
        <v>731</v>
      </c>
      <c r="D129" s="292"/>
      <c r="E129" s="292"/>
      <c r="F129" s="293" t="s">
        <v>722</v>
      </c>
      <c r="G129" s="292"/>
      <c r="H129" s="292" t="s">
        <v>732</v>
      </c>
      <c r="I129" s="292" t="s">
        <v>718</v>
      </c>
      <c r="J129" s="292">
        <v>20</v>
      </c>
      <c r="K129" s="312"/>
    </row>
    <row r="130" spans="2:11" ht="15" customHeight="1" x14ac:dyDescent="0.3">
      <c r="B130" s="310"/>
      <c r="C130" s="292" t="s">
        <v>733</v>
      </c>
      <c r="D130" s="292"/>
      <c r="E130" s="292"/>
      <c r="F130" s="293" t="s">
        <v>722</v>
      </c>
      <c r="G130" s="292"/>
      <c r="H130" s="292" t="s">
        <v>734</v>
      </c>
      <c r="I130" s="292" t="s">
        <v>718</v>
      </c>
      <c r="J130" s="292">
        <v>20</v>
      </c>
      <c r="K130" s="312"/>
    </row>
    <row r="131" spans="2:11" ht="15" customHeight="1" x14ac:dyDescent="0.3">
      <c r="B131" s="310"/>
      <c r="C131" s="271" t="s">
        <v>721</v>
      </c>
      <c r="D131" s="271"/>
      <c r="E131" s="271"/>
      <c r="F131" s="290" t="s">
        <v>722</v>
      </c>
      <c r="G131" s="271"/>
      <c r="H131" s="271" t="s">
        <v>755</v>
      </c>
      <c r="I131" s="271" t="s">
        <v>718</v>
      </c>
      <c r="J131" s="271">
        <v>50</v>
      </c>
      <c r="K131" s="312"/>
    </row>
    <row r="132" spans="2:11" ht="15" customHeight="1" x14ac:dyDescent="0.3">
      <c r="B132" s="310"/>
      <c r="C132" s="271" t="s">
        <v>735</v>
      </c>
      <c r="D132" s="271"/>
      <c r="E132" s="271"/>
      <c r="F132" s="290" t="s">
        <v>722</v>
      </c>
      <c r="G132" s="271"/>
      <c r="H132" s="271" t="s">
        <v>755</v>
      </c>
      <c r="I132" s="271" t="s">
        <v>718</v>
      </c>
      <c r="J132" s="271">
        <v>50</v>
      </c>
      <c r="K132" s="312"/>
    </row>
    <row r="133" spans="2:11" ht="15" customHeight="1" x14ac:dyDescent="0.3">
      <c r="B133" s="310"/>
      <c r="C133" s="271" t="s">
        <v>741</v>
      </c>
      <c r="D133" s="271"/>
      <c r="E133" s="271"/>
      <c r="F133" s="290" t="s">
        <v>722</v>
      </c>
      <c r="G133" s="271"/>
      <c r="H133" s="271" t="s">
        <v>755</v>
      </c>
      <c r="I133" s="271" t="s">
        <v>718</v>
      </c>
      <c r="J133" s="271">
        <v>50</v>
      </c>
      <c r="K133" s="312"/>
    </row>
    <row r="134" spans="2:11" ht="15" customHeight="1" x14ac:dyDescent="0.3">
      <c r="B134" s="310"/>
      <c r="C134" s="271" t="s">
        <v>743</v>
      </c>
      <c r="D134" s="271"/>
      <c r="E134" s="271"/>
      <c r="F134" s="290" t="s">
        <v>722</v>
      </c>
      <c r="G134" s="271"/>
      <c r="H134" s="271" t="s">
        <v>755</v>
      </c>
      <c r="I134" s="271" t="s">
        <v>718</v>
      </c>
      <c r="J134" s="271">
        <v>50</v>
      </c>
      <c r="K134" s="312"/>
    </row>
    <row r="135" spans="2:11" ht="15" customHeight="1" x14ac:dyDescent="0.3">
      <c r="B135" s="310"/>
      <c r="C135" s="271" t="s">
        <v>112</v>
      </c>
      <c r="D135" s="271"/>
      <c r="E135" s="271"/>
      <c r="F135" s="290" t="s">
        <v>722</v>
      </c>
      <c r="G135" s="271"/>
      <c r="H135" s="271" t="s">
        <v>768</v>
      </c>
      <c r="I135" s="271" t="s">
        <v>718</v>
      </c>
      <c r="J135" s="271">
        <v>255</v>
      </c>
      <c r="K135" s="312"/>
    </row>
    <row r="136" spans="2:11" ht="15" customHeight="1" x14ac:dyDescent="0.3">
      <c r="B136" s="310"/>
      <c r="C136" s="271" t="s">
        <v>745</v>
      </c>
      <c r="D136" s="271"/>
      <c r="E136" s="271"/>
      <c r="F136" s="290" t="s">
        <v>716</v>
      </c>
      <c r="G136" s="271"/>
      <c r="H136" s="271" t="s">
        <v>769</v>
      </c>
      <c r="I136" s="271" t="s">
        <v>747</v>
      </c>
      <c r="J136" s="271"/>
      <c r="K136" s="312"/>
    </row>
    <row r="137" spans="2:11" ht="15" customHeight="1" x14ac:dyDescent="0.3">
      <c r="B137" s="310"/>
      <c r="C137" s="271" t="s">
        <v>748</v>
      </c>
      <c r="D137" s="271"/>
      <c r="E137" s="271"/>
      <c r="F137" s="290" t="s">
        <v>716</v>
      </c>
      <c r="G137" s="271"/>
      <c r="H137" s="271" t="s">
        <v>770</v>
      </c>
      <c r="I137" s="271" t="s">
        <v>750</v>
      </c>
      <c r="J137" s="271"/>
      <c r="K137" s="312"/>
    </row>
    <row r="138" spans="2:11" ht="15" customHeight="1" x14ac:dyDescent="0.3">
      <c r="B138" s="310"/>
      <c r="C138" s="271" t="s">
        <v>751</v>
      </c>
      <c r="D138" s="271"/>
      <c r="E138" s="271"/>
      <c r="F138" s="290" t="s">
        <v>716</v>
      </c>
      <c r="G138" s="271"/>
      <c r="H138" s="271" t="s">
        <v>751</v>
      </c>
      <c r="I138" s="271" t="s">
        <v>750</v>
      </c>
      <c r="J138" s="271"/>
      <c r="K138" s="312"/>
    </row>
    <row r="139" spans="2:11" ht="15" customHeight="1" x14ac:dyDescent="0.3">
      <c r="B139" s="310"/>
      <c r="C139" s="271" t="s">
        <v>41</v>
      </c>
      <c r="D139" s="271"/>
      <c r="E139" s="271"/>
      <c r="F139" s="290" t="s">
        <v>716</v>
      </c>
      <c r="G139" s="271"/>
      <c r="H139" s="271" t="s">
        <v>771</v>
      </c>
      <c r="I139" s="271" t="s">
        <v>750</v>
      </c>
      <c r="J139" s="271"/>
      <c r="K139" s="312"/>
    </row>
    <row r="140" spans="2:11" ht="15" customHeight="1" x14ac:dyDescent="0.3">
      <c r="B140" s="310"/>
      <c r="C140" s="271" t="s">
        <v>772</v>
      </c>
      <c r="D140" s="271"/>
      <c r="E140" s="271"/>
      <c r="F140" s="290" t="s">
        <v>716</v>
      </c>
      <c r="G140" s="271"/>
      <c r="H140" s="271" t="s">
        <v>773</v>
      </c>
      <c r="I140" s="271" t="s">
        <v>750</v>
      </c>
      <c r="J140" s="271"/>
      <c r="K140" s="312"/>
    </row>
    <row r="141" spans="2:11" ht="15" customHeight="1" x14ac:dyDescent="0.3">
      <c r="B141" s="313"/>
      <c r="C141" s="314"/>
      <c r="D141" s="314"/>
      <c r="E141" s="314"/>
      <c r="F141" s="314"/>
      <c r="G141" s="314"/>
      <c r="H141" s="314"/>
      <c r="I141" s="314"/>
      <c r="J141" s="314"/>
      <c r="K141" s="315"/>
    </row>
    <row r="142" spans="2:11" ht="18.75" customHeight="1" x14ac:dyDescent="0.3">
      <c r="B142" s="268"/>
      <c r="C142" s="268"/>
      <c r="D142" s="268"/>
      <c r="E142" s="268"/>
      <c r="F142" s="302"/>
      <c r="G142" s="268"/>
      <c r="H142" s="268"/>
      <c r="I142" s="268"/>
      <c r="J142" s="268"/>
      <c r="K142" s="268"/>
    </row>
    <row r="143" spans="2:11" ht="18.75" customHeight="1" x14ac:dyDescent="0.3">
      <c r="B143" s="277"/>
      <c r="C143" s="277"/>
      <c r="D143" s="277"/>
      <c r="E143" s="277"/>
      <c r="F143" s="277"/>
      <c r="G143" s="277"/>
      <c r="H143" s="277"/>
      <c r="I143" s="277"/>
      <c r="J143" s="277"/>
      <c r="K143" s="277"/>
    </row>
    <row r="144" spans="2:11" ht="7.5" customHeight="1" x14ac:dyDescent="0.3">
      <c r="B144" s="278"/>
      <c r="C144" s="279"/>
      <c r="D144" s="279"/>
      <c r="E144" s="279"/>
      <c r="F144" s="279"/>
      <c r="G144" s="279"/>
      <c r="H144" s="279"/>
      <c r="I144" s="279"/>
      <c r="J144" s="279"/>
      <c r="K144" s="280"/>
    </row>
    <row r="145" spans="2:11" ht="45" customHeight="1" x14ac:dyDescent="0.3">
      <c r="B145" s="281"/>
      <c r="C145" s="385" t="s">
        <v>774</v>
      </c>
      <c r="D145" s="385"/>
      <c r="E145" s="385"/>
      <c r="F145" s="385"/>
      <c r="G145" s="385"/>
      <c r="H145" s="385"/>
      <c r="I145" s="385"/>
      <c r="J145" s="385"/>
      <c r="K145" s="282"/>
    </row>
    <row r="146" spans="2:11" ht="17.25" customHeight="1" x14ac:dyDescent="0.3">
      <c r="B146" s="281"/>
      <c r="C146" s="283" t="s">
        <v>710</v>
      </c>
      <c r="D146" s="283"/>
      <c r="E146" s="283"/>
      <c r="F146" s="283" t="s">
        <v>711</v>
      </c>
      <c r="G146" s="284"/>
      <c r="H146" s="283" t="s">
        <v>107</v>
      </c>
      <c r="I146" s="283" t="s">
        <v>60</v>
      </c>
      <c r="J146" s="283" t="s">
        <v>712</v>
      </c>
      <c r="K146" s="282"/>
    </row>
    <row r="147" spans="2:11" ht="17.25" customHeight="1" x14ac:dyDescent="0.3">
      <c r="B147" s="281"/>
      <c r="C147" s="285" t="s">
        <v>713</v>
      </c>
      <c r="D147" s="285"/>
      <c r="E147" s="285"/>
      <c r="F147" s="286" t="s">
        <v>714</v>
      </c>
      <c r="G147" s="287"/>
      <c r="H147" s="285"/>
      <c r="I147" s="285"/>
      <c r="J147" s="285" t="s">
        <v>715</v>
      </c>
      <c r="K147" s="282"/>
    </row>
    <row r="148" spans="2:11" ht="5.25" customHeight="1" x14ac:dyDescent="0.3">
      <c r="B148" s="291"/>
      <c r="C148" s="288"/>
      <c r="D148" s="288"/>
      <c r="E148" s="288"/>
      <c r="F148" s="288"/>
      <c r="G148" s="289"/>
      <c r="H148" s="288"/>
      <c r="I148" s="288"/>
      <c r="J148" s="288"/>
      <c r="K148" s="312"/>
    </row>
    <row r="149" spans="2:11" ht="15" customHeight="1" x14ac:dyDescent="0.3">
      <c r="B149" s="291"/>
      <c r="C149" s="316" t="s">
        <v>719</v>
      </c>
      <c r="D149" s="271"/>
      <c r="E149" s="271"/>
      <c r="F149" s="317" t="s">
        <v>716</v>
      </c>
      <c r="G149" s="271"/>
      <c r="H149" s="316" t="s">
        <v>755</v>
      </c>
      <c r="I149" s="316" t="s">
        <v>718</v>
      </c>
      <c r="J149" s="316">
        <v>120</v>
      </c>
      <c r="K149" s="312"/>
    </row>
    <row r="150" spans="2:11" ht="15" customHeight="1" x14ac:dyDescent="0.3">
      <c r="B150" s="291"/>
      <c r="C150" s="316" t="s">
        <v>764</v>
      </c>
      <c r="D150" s="271"/>
      <c r="E150" s="271"/>
      <c r="F150" s="317" t="s">
        <v>716</v>
      </c>
      <c r="G150" s="271"/>
      <c r="H150" s="316" t="s">
        <v>775</v>
      </c>
      <c r="I150" s="316" t="s">
        <v>718</v>
      </c>
      <c r="J150" s="316" t="s">
        <v>766</v>
      </c>
      <c r="K150" s="312"/>
    </row>
    <row r="151" spans="2:11" ht="15" customHeight="1" x14ac:dyDescent="0.3">
      <c r="B151" s="291"/>
      <c r="C151" s="316" t="s">
        <v>665</v>
      </c>
      <c r="D151" s="271"/>
      <c r="E151" s="271"/>
      <c r="F151" s="317" t="s">
        <v>716</v>
      </c>
      <c r="G151" s="271"/>
      <c r="H151" s="316" t="s">
        <v>776</v>
      </c>
      <c r="I151" s="316" t="s">
        <v>718</v>
      </c>
      <c r="J151" s="316" t="s">
        <v>766</v>
      </c>
      <c r="K151" s="312"/>
    </row>
    <row r="152" spans="2:11" ht="15" customHeight="1" x14ac:dyDescent="0.3">
      <c r="B152" s="291"/>
      <c r="C152" s="316" t="s">
        <v>721</v>
      </c>
      <c r="D152" s="271"/>
      <c r="E152" s="271"/>
      <c r="F152" s="317" t="s">
        <v>722</v>
      </c>
      <c r="G152" s="271"/>
      <c r="H152" s="316" t="s">
        <v>755</v>
      </c>
      <c r="I152" s="316" t="s">
        <v>718</v>
      </c>
      <c r="J152" s="316">
        <v>50</v>
      </c>
      <c r="K152" s="312"/>
    </row>
    <row r="153" spans="2:11" ht="15" customHeight="1" x14ac:dyDescent="0.3">
      <c r="B153" s="291"/>
      <c r="C153" s="316" t="s">
        <v>724</v>
      </c>
      <c r="D153" s="271"/>
      <c r="E153" s="271"/>
      <c r="F153" s="317" t="s">
        <v>716</v>
      </c>
      <c r="G153" s="271"/>
      <c r="H153" s="316" t="s">
        <v>755</v>
      </c>
      <c r="I153" s="316" t="s">
        <v>726</v>
      </c>
      <c r="J153" s="316"/>
      <c r="K153" s="312"/>
    </row>
    <row r="154" spans="2:11" ht="15" customHeight="1" x14ac:dyDescent="0.3">
      <c r="B154" s="291"/>
      <c r="C154" s="316" t="s">
        <v>735</v>
      </c>
      <c r="D154" s="271"/>
      <c r="E154" s="271"/>
      <c r="F154" s="317" t="s">
        <v>722</v>
      </c>
      <c r="G154" s="271"/>
      <c r="H154" s="316" t="s">
        <v>755</v>
      </c>
      <c r="I154" s="316" t="s">
        <v>718</v>
      </c>
      <c r="J154" s="316">
        <v>50</v>
      </c>
      <c r="K154" s="312"/>
    </row>
    <row r="155" spans="2:11" ht="15" customHeight="1" x14ac:dyDescent="0.3">
      <c r="B155" s="291"/>
      <c r="C155" s="316" t="s">
        <v>743</v>
      </c>
      <c r="D155" s="271"/>
      <c r="E155" s="271"/>
      <c r="F155" s="317" t="s">
        <v>722</v>
      </c>
      <c r="G155" s="271"/>
      <c r="H155" s="316" t="s">
        <v>755</v>
      </c>
      <c r="I155" s="316" t="s">
        <v>718</v>
      </c>
      <c r="J155" s="316">
        <v>50</v>
      </c>
      <c r="K155" s="312"/>
    </row>
    <row r="156" spans="2:11" ht="15" customHeight="1" x14ac:dyDescent="0.3">
      <c r="B156" s="291"/>
      <c r="C156" s="316" t="s">
        <v>741</v>
      </c>
      <c r="D156" s="271"/>
      <c r="E156" s="271"/>
      <c r="F156" s="317" t="s">
        <v>722</v>
      </c>
      <c r="G156" s="271"/>
      <c r="H156" s="316" t="s">
        <v>755</v>
      </c>
      <c r="I156" s="316" t="s">
        <v>718</v>
      </c>
      <c r="J156" s="316">
        <v>50</v>
      </c>
      <c r="K156" s="312"/>
    </row>
    <row r="157" spans="2:11" ht="15" customHeight="1" x14ac:dyDescent="0.3">
      <c r="B157" s="291"/>
      <c r="C157" s="316" t="s">
        <v>92</v>
      </c>
      <c r="D157" s="271"/>
      <c r="E157" s="271"/>
      <c r="F157" s="317" t="s">
        <v>716</v>
      </c>
      <c r="G157" s="271"/>
      <c r="H157" s="316" t="s">
        <v>777</v>
      </c>
      <c r="I157" s="316" t="s">
        <v>718</v>
      </c>
      <c r="J157" s="316" t="s">
        <v>778</v>
      </c>
      <c r="K157" s="312"/>
    </row>
    <row r="158" spans="2:11" ht="15" customHeight="1" x14ac:dyDescent="0.3">
      <c r="B158" s="291"/>
      <c r="C158" s="316" t="s">
        <v>779</v>
      </c>
      <c r="D158" s="271"/>
      <c r="E158" s="271"/>
      <c r="F158" s="317" t="s">
        <v>716</v>
      </c>
      <c r="G158" s="271"/>
      <c r="H158" s="316" t="s">
        <v>780</v>
      </c>
      <c r="I158" s="316" t="s">
        <v>750</v>
      </c>
      <c r="J158" s="316"/>
      <c r="K158" s="312"/>
    </row>
    <row r="159" spans="2:11" ht="15" customHeight="1" x14ac:dyDescent="0.3">
      <c r="B159" s="318"/>
      <c r="C159" s="300"/>
      <c r="D159" s="300"/>
      <c r="E159" s="300"/>
      <c r="F159" s="300"/>
      <c r="G159" s="300"/>
      <c r="H159" s="300"/>
      <c r="I159" s="300"/>
      <c r="J159" s="300"/>
      <c r="K159" s="319"/>
    </row>
    <row r="160" spans="2:11" ht="18.75" customHeight="1" x14ac:dyDescent="0.3">
      <c r="B160" s="268"/>
      <c r="C160" s="271"/>
      <c r="D160" s="271"/>
      <c r="E160" s="271"/>
      <c r="F160" s="290"/>
      <c r="G160" s="271"/>
      <c r="H160" s="271"/>
      <c r="I160" s="271"/>
      <c r="J160" s="271"/>
      <c r="K160" s="268"/>
    </row>
    <row r="161" spans="2:11" ht="18.75" customHeight="1" x14ac:dyDescent="0.3">
      <c r="B161" s="277"/>
      <c r="C161" s="277"/>
      <c r="D161" s="277"/>
      <c r="E161" s="277"/>
      <c r="F161" s="277"/>
      <c r="G161" s="277"/>
      <c r="H161" s="277"/>
      <c r="I161" s="277"/>
      <c r="J161" s="277"/>
      <c r="K161" s="277"/>
    </row>
    <row r="162" spans="2:11" ht="7.5" customHeight="1" x14ac:dyDescent="0.3">
      <c r="B162" s="258"/>
      <c r="C162" s="259"/>
      <c r="D162" s="259"/>
      <c r="E162" s="259"/>
      <c r="F162" s="259"/>
      <c r="G162" s="259"/>
      <c r="H162" s="259"/>
      <c r="I162" s="259"/>
      <c r="J162" s="259"/>
      <c r="K162" s="260"/>
    </row>
    <row r="163" spans="2:11" ht="45" customHeight="1" x14ac:dyDescent="0.3">
      <c r="B163" s="261"/>
      <c r="C163" s="382" t="s">
        <v>781</v>
      </c>
      <c r="D163" s="382"/>
      <c r="E163" s="382"/>
      <c r="F163" s="382"/>
      <c r="G163" s="382"/>
      <c r="H163" s="382"/>
      <c r="I163" s="382"/>
      <c r="J163" s="382"/>
      <c r="K163" s="262"/>
    </row>
    <row r="164" spans="2:11" ht="17.25" customHeight="1" x14ac:dyDescent="0.3">
      <c r="B164" s="261"/>
      <c r="C164" s="283" t="s">
        <v>710</v>
      </c>
      <c r="D164" s="283"/>
      <c r="E164" s="283"/>
      <c r="F164" s="283" t="s">
        <v>711</v>
      </c>
      <c r="G164" s="320"/>
      <c r="H164" s="321" t="s">
        <v>107</v>
      </c>
      <c r="I164" s="321" t="s">
        <v>60</v>
      </c>
      <c r="J164" s="283" t="s">
        <v>712</v>
      </c>
      <c r="K164" s="262"/>
    </row>
    <row r="165" spans="2:11" ht="17.25" customHeight="1" x14ac:dyDescent="0.3">
      <c r="B165" s="264"/>
      <c r="C165" s="285" t="s">
        <v>713</v>
      </c>
      <c r="D165" s="285"/>
      <c r="E165" s="285"/>
      <c r="F165" s="286" t="s">
        <v>714</v>
      </c>
      <c r="G165" s="322"/>
      <c r="H165" s="323"/>
      <c r="I165" s="323"/>
      <c r="J165" s="285" t="s">
        <v>715</v>
      </c>
      <c r="K165" s="265"/>
    </row>
    <row r="166" spans="2:11" ht="5.25" customHeight="1" x14ac:dyDescent="0.3">
      <c r="B166" s="291"/>
      <c r="C166" s="288"/>
      <c r="D166" s="288"/>
      <c r="E166" s="288"/>
      <c r="F166" s="288"/>
      <c r="G166" s="289"/>
      <c r="H166" s="288"/>
      <c r="I166" s="288"/>
      <c r="J166" s="288"/>
      <c r="K166" s="312"/>
    </row>
    <row r="167" spans="2:11" ht="15" customHeight="1" x14ac:dyDescent="0.3">
      <c r="B167" s="291"/>
      <c r="C167" s="271" t="s">
        <v>719</v>
      </c>
      <c r="D167" s="271"/>
      <c r="E167" s="271"/>
      <c r="F167" s="290" t="s">
        <v>716</v>
      </c>
      <c r="G167" s="271"/>
      <c r="H167" s="271" t="s">
        <v>755</v>
      </c>
      <c r="I167" s="271" t="s">
        <v>718</v>
      </c>
      <c r="J167" s="271">
        <v>120</v>
      </c>
      <c r="K167" s="312"/>
    </row>
    <row r="168" spans="2:11" ht="15" customHeight="1" x14ac:dyDescent="0.3">
      <c r="B168" s="291"/>
      <c r="C168" s="271" t="s">
        <v>764</v>
      </c>
      <c r="D168" s="271"/>
      <c r="E168" s="271"/>
      <c r="F168" s="290" t="s">
        <v>716</v>
      </c>
      <c r="G168" s="271"/>
      <c r="H168" s="271" t="s">
        <v>765</v>
      </c>
      <c r="I168" s="271" t="s">
        <v>718</v>
      </c>
      <c r="J168" s="271" t="s">
        <v>766</v>
      </c>
      <c r="K168" s="312"/>
    </row>
    <row r="169" spans="2:11" ht="15" customHeight="1" x14ac:dyDescent="0.3">
      <c r="B169" s="291"/>
      <c r="C169" s="271" t="s">
        <v>665</v>
      </c>
      <c r="D169" s="271"/>
      <c r="E169" s="271"/>
      <c r="F169" s="290" t="s">
        <v>716</v>
      </c>
      <c r="G169" s="271"/>
      <c r="H169" s="271" t="s">
        <v>782</v>
      </c>
      <c r="I169" s="271" t="s">
        <v>718</v>
      </c>
      <c r="J169" s="271" t="s">
        <v>766</v>
      </c>
      <c r="K169" s="312"/>
    </row>
    <row r="170" spans="2:11" ht="15" customHeight="1" x14ac:dyDescent="0.3">
      <c r="B170" s="291"/>
      <c r="C170" s="271" t="s">
        <v>721</v>
      </c>
      <c r="D170" s="271"/>
      <c r="E170" s="271"/>
      <c r="F170" s="290" t="s">
        <v>722</v>
      </c>
      <c r="G170" s="271"/>
      <c r="H170" s="271" t="s">
        <v>782</v>
      </c>
      <c r="I170" s="271" t="s">
        <v>718</v>
      </c>
      <c r="J170" s="271">
        <v>50</v>
      </c>
      <c r="K170" s="312"/>
    </row>
    <row r="171" spans="2:11" ht="15" customHeight="1" x14ac:dyDescent="0.3">
      <c r="B171" s="291"/>
      <c r="C171" s="271" t="s">
        <v>724</v>
      </c>
      <c r="D171" s="271"/>
      <c r="E171" s="271"/>
      <c r="F171" s="290" t="s">
        <v>716</v>
      </c>
      <c r="G171" s="271"/>
      <c r="H171" s="271" t="s">
        <v>782</v>
      </c>
      <c r="I171" s="271" t="s">
        <v>726</v>
      </c>
      <c r="J171" s="271"/>
      <c r="K171" s="312"/>
    </row>
    <row r="172" spans="2:11" ht="15" customHeight="1" x14ac:dyDescent="0.3">
      <c r="B172" s="291"/>
      <c r="C172" s="271" t="s">
        <v>735</v>
      </c>
      <c r="D172" s="271"/>
      <c r="E172" s="271"/>
      <c r="F172" s="290" t="s">
        <v>722</v>
      </c>
      <c r="G172" s="271"/>
      <c r="H172" s="271" t="s">
        <v>782</v>
      </c>
      <c r="I172" s="271" t="s">
        <v>718</v>
      </c>
      <c r="J172" s="271">
        <v>50</v>
      </c>
      <c r="K172" s="312"/>
    </row>
    <row r="173" spans="2:11" ht="15" customHeight="1" x14ac:dyDescent="0.3">
      <c r="B173" s="291"/>
      <c r="C173" s="271" t="s">
        <v>743</v>
      </c>
      <c r="D173" s="271"/>
      <c r="E173" s="271"/>
      <c r="F173" s="290" t="s">
        <v>722</v>
      </c>
      <c r="G173" s="271"/>
      <c r="H173" s="271" t="s">
        <v>782</v>
      </c>
      <c r="I173" s="271" t="s">
        <v>718</v>
      </c>
      <c r="J173" s="271">
        <v>50</v>
      </c>
      <c r="K173" s="312"/>
    </row>
    <row r="174" spans="2:11" ht="15" customHeight="1" x14ac:dyDescent="0.3">
      <c r="B174" s="291"/>
      <c r="C174" s="271" t="s">
        <v>741</v>
      </c>
      <c r="D174" s="271"/>
      <c r="E174" s="271"/>
      <c r="F174" s="290" t="s">
        <v>722</v>
      </c>
      <c r="G174" s="271"/>
      <c r="H174" s="271" t="s">
        <v>782</v>
      </c>
      <c r="I174" s="271" t="s">
        <v>718</v>
      </c>
      <c r="J174" s="271">
        <v>50</v>
      </c>
      <c r="K174" s="312"/>
    </row>
    <row r="175" spans="2:11" ht="15" customHeight="1" x14ac:dyDescent="0.3">
      <c r="B175" s="291"/>
      <c r="C175" s="271" t="s">
        <v>106</v>
      </c>
      <c r="D175" s="271"/>
      <c r="E175" s="271"/>
      <c r="F175" s="290" t="s">
        <v>716</v>
      </c>
      <c r="G175" s="271"/>
      <c r="H175" s="271" t="s">
        <v>783</v>
      </c>
      <c r="I175" s="271" t="s">
        <v>784</v>
      </c>
      <c r="J175" s="271"/>
      <c r="K175" s="312"/>
    </row>
    <row r="176" spans="2:11" ht="15" customHeight="1" x14ac:dyDescent="0.3">
      <c r="B176" s="291"/>
      <c r="C176" s="271" t="s">
        <v>60</v>
      </c>
      <c r="D176" s="271"/>
      <c r="E176" s="271"/>
      <c r="F176" s="290" t="s">
        <v>716</v>
      </c>
      <c r="G176" s="271"/>
      <c r="H176" s="271" t="s">
        <v>785</v>
      </c>
      <c r="I176" s="271" t="s">
        <v>786</v>
      </c>
      <c r="J176" s="271">
        <v>1</v>
      </c>
      <c r="K176" s="312"/>
    </row>
    <row r="177" spans="2:11" ht="15" customHeight="1" x14ac:dyDescent="0.3">
      <c r="B177" s="291"/>
      <c r="C177" s="271" t="s">
        <v>56</v>
      </c>
      <c r="D177" s="271"/>
      <c r="E177" s="271"/>
      <c r="F177" s="290" t="s">
        <v>716</v>
      </c>
      <c r="G177" s="271"/>
      <c r="H177" s="271" t="s">
        <v>787</v>
      </c>
      <c r="I177" s="271" t="s">
        <v>718</v>
      </c>
      <c r="J177" s="271">
        <v>20</v>
      </c>
      <c r="K177" s="312"/>
    </row>
    <row r="178" spans="2:11" ht="15" customHeight="1" x14ac:dyDescent="0.3">
      <c r="B178" s="291"/>
      <c r="C178" s="271" t="s">
        <v>107</v>
      </c>
      <c r="D178" s="271"/>
      <c r="E178" s="271"/>
      <c r="F178" s="290" t="s">
        <v>716</v>
      </c>
      <c r="G178" s="271"/>
      <c r="H178" s="271" t="s">
        <v>788</v>
      </c>
      <c r="I178" s="271" t="s">
        <v>718</v>
      </c>
      <c r="J178" s="271">
        <v>255</v>
      </c>
      <c r="K178" s="312"/>
    </row>
    <row r="179" spans="2:11" ht="15" customHeight="1" x14ac:dyDescent="0.3">
      <c r="B179" s="291"/>
      <c r="C179" s="271" t="s">
        <v>108</v>
      </c>
      <c r="D179" s="271"/>
      <c r="E179" s="271"/>
      <c r="F179" s="290" t="s">
        <v>716</v>
      </c>
      <c r="G179" s="271"/>
      <c r="H179" s="271" t="s">
        <v>681</v>
      </c>
      <c r="I179" s="271" t="s">
        <v>718</v>
      </c>
      <c r="J179" s="271">
        <v>10</v>
      </c>
      <c r="K179" s="312"/>
    </row>
    <row r="180" spans="2:11" ht="15" customHeight="1" x14ac:dyDescent="0.3">
      <c r="B180" s="291"/>
      <c r="C180" s="271" t="s">
        <v>109</v>
      </c>
      <c r="D180" s="271"/>
      <c r="E180" s="271"/>
      <c r="F180" s="290" t="s">
        <v>716</v>
      </c>
      <c r="G180" s="271"/>
      <c r="H180" s="271" t="s">
        <v>789</v>
      </c>
      <c r="I180" s="271" t="s">
        <v>750</v>
      </c>
      <c r="J180" s="271"/>
      <c r="K180" s="312"/>
    </row>
    <row r="181" spans="2:11" ht="15" customHeight="1" x14ac:dyDescent="0.3">
      <c r="B181" s="291"/>
      <c r="C181" s="271" t="s">
        <v>790</v>
      </c>
      <c r="D181" s="271"/>
      <c r="E181" s="271"/>
      <c r="F181" s="290" t="s">
        <v>716</v>
      </c>
      <c r="G181" s="271"/>
      <c r="H181" s="271" t="s">
        <v>791</v>
      </c>
      <c r="I181" s="271" t="s">
        <v>750</v>
      </c>
      <c r="J181" s="271"/>
      <c r="K181" s="312"/>
    </row>
    <row r="182" spans="2:11" ht="15" customHeight="1" x14ac:dyDescent="0.3">
      <c r="B182" s="291"/>
      <c r="C182" s="271" t="s">
        <v>779</v>
      </c>
      <c r="D182" s="271"/>
      <c r="E182" s="271"/>
      <c r="F182" s="290" t="s">
        <v>716</v>
      </c>
      <c r="G182" s="271"/>
      <c r="H182" s="271" t="s">
        <v>792</v>
      </c>
      <c r="I182" s="271" t="s">
        <v>750</v>
      </c>
      <c r="J182" s="271"/>
      <c r="K182" s="312"/>
    </row>
    <row r="183" spans="2:11" ht="15" customHeight="1" x14ac:dyDescent="0.3">
      <c r="B183" s="291"/>
      <c r="C183" s="271" t="s">
        <v>111</v>
      </c>
      <c r="D183" s="271"/>
      <c r="E183" s="271"/>
      <c r="F183" s="290" t="s">
        <v>722</v>
      </c>
      <c r="G183" s="271"/>
      <c r="H183" s="271" t="s">
        <v>793</v>
      </c>
      <c r="I183" s="271" t="s">
        <v>718</v>
      </c>
      <c r="J183" s="271">
        <v>50</v>
      </c>
      <c r="K183" s="312"/>
    </row>
    <row r="184" spans="2:11" ht="15" customHeight="1" x14ac:dyDescent="0.3">
      <c r="B184" s="291"/>
      <c r="C184" s="271" t="s">
        <v>794</v>
      </c>
      <c r="D184" s="271"/>
      <c r="E184" s="271"/>
      <c r="F184" s="290" t="s">
        <v>722</v>
      </c>
      <c r="G184" s="271"/>
      <c r="H184" s="271" t="s">
        <v>795</v>
      </c>
      <c r="I184" s="271" t="s">
        <v>796</v>
      </c>
      <c r="J184" s="271"/>
      <c r="K184" s="312"/>
    </row>
    <row r="185" spans="2:11" ht="15" customHeight="1" x14ac:dyDescent="0.3">
      <c r="B185" s="291"/>
      <c r="C185" s="271" t="s">
        <v>797</v>
      </c>
      <c r="D185" s="271"/>
      <c r="E185" s="271"/>
      <c r="F185" s="290" t="s">
        <v>722</v>
      </c>
      <c r="G185" s="271"/>
      <c r="H185" s="271" t="s">
        <v>798</v>
      </c>
      <c r="I185" s="271" t="s">
        <v>796</v>
      </c>
      <c r="J185" s="271"/>
      <c r="K185" s="312"/>
    </row>
    <row r="186" spans="2:11" ht="15" customHeight="1" x14ac:dyDescent="0.3">
      <c r="B186" s="291"/>
      <c r="C186" s="271" t="s">
        <v>799</v>
      </c>
      <c r="D186" s="271"/>
      <c r="E186" s="271"/>
      <c r="F186" s="290" t="s">
        <v>722</v>
      </c>
      <c r="G186" s="271"/>
      <c r="H186" s="271" t="s">
        <v>800</v>
      </c>
      <c r="I186" s="271" t="s">
        <v>796</v>
      </c>
      <c r="J186" s="271"/>
      <c r="K186" s="312"/>
    </row>
    <row r="187" spans="2:11" ht="15" customHeight="1" x14ac:dyDescent="0.3">
      <c r="B187" s="291"/>
      <c r="C187" s="324" t="s">
        <v>801</v>
      </c>
      <c r="D187" s="271"/>
      <c r="E187" s="271"/>
      <c r="F187" s="290" t="s">
        <v>722</v>
      </c>
      <c r="G187" s="271"/>
      <c r="H187" s="271" t="s">
        <v>802</v>
      </c>
      <c r="I187" s="271" t="s">
        <v>803</v>
      </c>
      <c r="J187" s="325" t="s">
        <v>804</v>
      </c>
      <c r="K187" s="312"/>
    </row>
    <row r="188" spans="2:11" ht="15" customHeight="1" x14ac:dyDescent="0.3">
      <c r="B188" s="291"/>
      <c r="C188" s="276" t="s">
        <v>45</v>
      </c>
      <c r="D188" s="271"/>
      <c r="E188" s="271"/>
      <c r="F188" s="290" t="s">
        <v>716</v>
      </c>
      <c r="G188" s="271"/>
      <c r="H188" s="268" t="s">
        <v>805</v>
      </c>
      <c r="I188" s="271" t="s">
        <v>806</v>
      </c>
      <c r="J188" s="271"/>
      <c r="K188" s="312"/>
    </row>
    <row r="189" spans="2:11" ht="15" customHeight="1" x14ac:dyDescent="0.3">
      <c r="B189" s="291"/>
      <c r="C189" s="276" t="s">
        <v>807</v>
      </c>
      <c r="D189" s="271"/>
      <c r="E189" s="271"/>
      <c r="F189" s="290" t="s">
        <v>716</v>
      </c>
      <c r="G189" s="271"/>
      <c r="H189" s="271" t="s">
        <v>808</v>
      </c>
      <c r="I189" s="271" t="s">
        <v>750</v>
      </c>
      <c r="J189" s="271"/>
      <c r="K189" s="312"/>
    </row>
    <row r="190" spans="2:11" ht="15" customHeight="1" x14ac:dyDescent="0.3">
      <c r="B190" s="291"/>
      <c r="C190" s="276" t="s">
        <v>809</v>
      </c>
      <c r="D190" s="271"/>
      <c r="E190" s="271"/>
      <c r="F190" s="290" t="s">
        <v>716</v>
      </c>
      <c r="G190" s="271"/>
      <c r="H190" s="271" t="s">
        <v>810</v>
      </c>
      <c r="I190" s="271" t="s">
        <v>750</v>
      </c>
      <c r="J190" s="271"/>
      <c r="K190" s="312"/>
    </row>
    <row r="191" spans="2:11" ht="15" customHeight="1" x14ac:dyDescent="0.3">
      <c r="B191" s="291"/>
      <c r="C191" s="276" t="s">
        <v>811</v>
      </c>
      <c r="D191" s="271"/>
      <c r="E191" s="271"/>
      <c r="F191" s="290" t="s">
        <v>722</v>
      </c>
      <c r="G191" s="271"/>
      <c r="H191" s="271" t="s">
        <v>812</v>
      </c>
      <c r="I191" s="271" t="s">
        <v>750</v>
      </c>
      <c r="J191" s="271"/>
      <c r="K191" s="312"/>
    </row>
    <row r="192" spans="2:11" ht="15" customHeight="1" x14ac:dyDescent="0.3">
      <c r="B192" s="318"/>
      <c r="C192" s="326"/>
      <c r="D192" s="300"/>
      <c r="E192" s="300"/>
      <c r="F192" s="300"/>
      <c r="G192" s="300"/>
      <c r="H192" s="300"/>
      <c r="I192" s="300"/>
      <c r="J192" s="300"/>
      <c r="K192" s="319"/>
    </row>
    <row r="193" spans="2:11" ht="18.75" customHeight="1" x14ac:dyDescent="0.3">
      <c r="B193" s="268"/>
      <c r="C193" s="271"/>
      <c r="D193" s="271"/>
      <c r="E193" s="271"/>
      <c r="F193" s="290"/>
      <c r="G193" s="271"/>
      <c r="H193" s="271"/>
      <c r="I193" s="271"/>
      <c r="J193" s="271"/>
      <c r="K193" s="268"/>
    </row>
    <row r="194" spans="2:11" ht="18.75" customHeight="1" x14ac:dyDescent="0.3">
      <c r="B194" s="268"/>
      <c r="C194" s="271"/>
      <c r="D194" s="271"/>
      <c r="E194" s="271"/>
      <c r="F194" s="290"/>
      <c r="G194" s="271"/>
      <c r="H194" s="271"/>
      <c r="I194" s="271"/>
      <c r="J194" s="271"/>
      <c r="K194" s="268"/>
    </row>
    <row r="195" spans="2:11" ht="18.75" customHeight="1" x14ac:dyDescent="0.3">
      <c r="B195" s="277"/>
      <c r="C195" s="277"/>
      <c r="D195" s="277"/>
      <c r="E195" s="277"/>
      <c r="F195" s="277"/>
      <c r="G195" s="277"/>
      <c r="H195" s="277"/>
      <c r="I195" s="277"/>
      <c r="J195" s="277"/>
      <c r="K195" s="277"/>
    </row>
    <row r="196" spans="2:11" x14ac:dyDescent="0.3">
      <c r="B196" s="258"/>
      <c r="C196" s="259"/>
      <c r="D196" s="259"/>
      <c r="E196" s="259"/>
      <c r="F196" s="259"/>
      <c r="G196" s="259"/>
      <c r="H196" s="259"/>
      <c r="I196" s="259"/>
      <c r="J196" s="259"/>
      <c r="K196" s="260"/>
    </row>
    <row r="197" spans="2:11" ht="21" x14ac:dyDescent="0.3">
      <c r="B197" s="261"/>
      <c r="C197" s="382" t="s">
        <v>813</v>
      </c>
      <c r="D197" s="382"/>
      <c r="E197" s="382"/>
      <c r="F197" s="382"/>
      <c r="G197" s="382"/>
      <c r="H197" s="382"/>
      <c r="I197" s="382"/>
      <c r="J197" s="382"/>
      <c r="K197" s="262"/>
    </row>
    <row r="198" spans="2:11" ht="25.5" customHeight="1" x14ac:dyDescent="0.3">
      <c r="B198" s="261"/>
      <c r="C198" s="327" t="s">
        <v>814</v>
      </c>
      <c r="D198" s="327"/>
      <c r="E198" s="327"/>
      <c r="F198" s="327" t="s">
        <v>815</v>
      </c>
      <c r="G198" s="328"/>
      <c r="H198" s="383" t="s">
        <v>816</v>
      </c>
      <c r="I198" s="383"/>
      <c r="J198" s="383"/>
      <c r="K198" s="262"/>
    </row>
    <row r="199" spans="2:11" ht="5.25" customHeight="1" x14ac:dyDescent="0.3">
      <c r="B199" s="291"/>
      <c r="C199" s="288"/>
      <c r="D199" s="288"/>
      <c r="E199" s="288"/>
      <c r="F199" s="288"/>
      <c r="G199" s="271"/>
      <c r="H199" s="288"/>
      <c r="I199" s="288"/>
      <c r="J199" s="288"/>
      <c r="K199" s="312"/>
    </row>
    <row r="200" spans="2:11" ht="15" customHeight="1" x14ac:dyDescent="0.3">
      <c r="B200" s="291"/>
      <c r="C200" s="271" t="s">
        <v>806</v>
      </c>
      <c r="D200" s="271"/>
      <c r="E200" s="271"/>
      <c r="F200" s="290" t="s">
        <v>46</v>
      </c>
      <c r="G200" s="271"/>
      <c r="H200" s="381" t="s">
        <v>817</v>
      </c>
      <c r="I200" s="381"/>
      <c r="J200" s="381"/>
      <c r="K200" s="312"/>
    </row>
    <row r="201" spans="2:11" ht="15" customHeight="1" x14ac:dyDescent="0.3">
      <c r="B201" s="291"/>
      <c r="C201" s="297"/>
      <c r="D201" s="271"/>
      <c r="E201" s="271"/>
      <c r="F201" s="290" t="s">
        <v>47</v>
      </c>
      <c r="G201" s="271"/>
      <c r="H201" s="381" t="s">
        <v>818</v>
      </c>
      <c r="I201" s="381"/>
      <c r="J201" s="381"/>
      <c r="K201" s="312"/>
    </row>
    <row r="202" spans="2:11" ht="15" customHeight="1" x14ac:dyDescent="0.3">
      <c r="B202" s="291"/>
      <c r="C202" s="297"/>
      <c r="D202" s="271"/>
      <c r="E202" s="271"/>
      <c r="F202" s="290" t="s">
        <v>50</v>
      </c>
      <c r="G202" s="271"/>
      <c r="H202" s="381" t="s">
        <v>819</v>
      </c>
      <c r="I202" s="381"/>
      <c r="J202" s="381"/>
      <c r="K202" s="312"/>
    </row>
    <row r="203" spans="2:11" ht="15" customHeight="1" x14ac:dyDescent="0.3">
      <c r="B203" s="291"/>
      <c r="C203" s="271"/>
      <c r="D203" s="271"/>
      <c r="E203" s="271"/>
      <c r="F203" s="290" t="s">
        <v>48</v>
      </c>
      <c r="G203" s="271"/>
      <c r="H203" s="381" t="s">
        <v>820</v>
      </c>
      <c r="I203" s="381"/>
      <c r="J203" s="381"/>
      <c r="K203" s="312"/>
    </row>
    <row r="204" spans="2:11" ht="15" customHeight="1" x14ac:dyDescent="0.3">
      <c r="B204" s="291"/>
      <c r="C204" s="271"/>
      <c r="D204" s="271"/>
      <c r="E204" s="271"/>
      <c r="F204" s="290" t="s">
        <v>49</v>
      </c>
      <c r="G204" s="271"/>
      <c r="H204" s="381" t="s">
        <v>821</v>
      </c>
      <c r="I204" s="381"/>
      <c r="J204" s="381"/>
      <c r="K204" s="312"/>
    </row>
    <row r="205" spans="2:11" ht="15" customHeight="1" x14ac:dyDescent="0.3">
      <c r="B205" s="291"/>
      <c r="C205" s="271"/>
      <c r="D205" s="271"/>
      <c r="E205" s="271"/>
      <c r="F205" s="290"/>
      <c r="G205" s="271"/>
      <c r="H205" s="271"/>
      <c r="I205" s="271"/>
      <c r="J205" s="271"/>
      <c r="K205" s="312"/>
    </row>
    <row r="206" spans="2:11" ht="15" customHeight="1" x14ac:dyDescent="0.3">
      <c r="B206" s="291"/>
      <c r="C206" s="271" t="s">
        <v>762</v>
      </c>
      <c r="D206" s="271"/>
      <c r="E206" s="271"/>
      <c r="F206" s="290" t="s">
        <v>81</v>
      </c>
      <c r="G206" s="271"/>
      <c r="H206" s="381" t="s">
        <v>822</v>
      </c>
      <c r="I206" s="381"/>
      <c r="J206" s="381"/>
      <c r="K206" s="312"/>
    </row>
    <row r="207" spans="2:11" ht="15" customHeight="1" x14ac:dyDescent="0.3">
      <c r="B207" s="291"/>
      <c r="C207" s="297"/>
      <c r="D207" s="271"/>
      <c r="E207" s="271"/>
      <c r="F207" s="290" t="s">
        <v>659</v>
      </c>
      <c r="G207" s="271"/>
      <c r="H207" s="381" t="s">
        <v>660</v>
      </c>
      <c r="I207" s="381"/>
      <c r="J207" s="381"/>
      <c r="K207" s="312"/>
    </row>
    <row r="208" spans="2:11" ht="15" customHeight="1" x14ac:dyDescent="0.3">
      <c r="B208" s="291"/>
      <c r="C208" s="271"/>
      <c r="D208" s="271"/>
      <c r="E208" s="271"/>
      <c r="F208" s="290" t="s">
        <v>657</v>
      </c>
      <c r="G208" s="271"/>
      <c r="H208" s="381" t="s">
        <v>823</v>
      </c>
      <c r="I208" s="381"/>
      <c r="J208" s="381"/>
      <c r="K208" s="312"/>
    </row>
    <row r="209" spans="2:11" ht="15" customHeight="1" x14ac:dyDescent="0.3">
      <c r="B209" s="329"/>
      <c r="C209" s="297"/>
      <c r="D209" s="297"/>
      <c r="E209" s="297"/>
      <c r="F209" s="290" t="s">
        <v>661</v>
      </c>
      <c r="G209" s="276"/>
      <c r="H209" s="380" t="s">
        <v>662</v>
      </c>
      <c r="I209" s="380"/>
      <c r="J209" s="380"/>
      <c r="K209" s="330"/>
    </row>
    <row r="210" spans="2:11" ht="15" customHeight="1" x14ac:dyDescent="0.3">
      <c r="B210" s="329"/>
      <c r="C210" s="297"/>
      <c r="D210" s="297"/>
      <c r="E210" s="297"/>
      <c r="F210" s="290" t="s">
        <v>663</v>
      </c>
      <c r="G210" s="276"/>
      <c r="H210" s="380" t="s">
        <v>824</v>
      </c>
      <c r="I210" s="380"/>
      <c r="J210" s="380"/>
      <c r="K210" s="330"/>
    </row>
    <row r="211" spans="2:11" ht="15" customHeight="1" x14ac:dyDescent="0.3">
      <c r="B211" s="329"/>
      <c r="C211" s="297"/>
      <c r="D211" s="297"/>
      <c r="E211" s="297"/>
      <c r="F211" s="331"/>
      <c r="G211" s="276"/>
      <c r="H211" s="332"/>
      <c r="I211" s="332"/>
      <c r="J211" s="332"/>
      <c r="K211" s="330"/>
    </row>
    <row r="212" spans="2:11" ht="15" customHeight="1" x14ac:dyDescent="0.3">
      <c r="B212" s="329"/>
      <c r="C212" s="271" t="s">
        <v>786</v>
      </c>
      <c r="D212" s="297"/>
      <c r="E212" s="297"/>
      <c r="F212" s="290">
        <v>1</v>
      </c>
      <c r="G212" s="276"/>
      <c r="H212" s="380" t="s">
        <v>825</v>
      </c>
      <c r="I212" s="380"/>
      <c r="J212" s="380"/>
      <c r="K212" s="330"/>
    </row>
    <row r="213" spans="2:11" ht="15" customHeight="1" x14ac:dyDescent="0.3">
      <c r="B213" s="329"/>
      <c r="C213" s="297"/>
      <c r="D213" s="297"/>
      <c r="E213" s="297"/>
      <c r="F213" s="290">
        <v>2</v>
      </c>
      <c r="G213" s="276"/>
      <c r="H213" s="380" t="s">
        <v>826</v>
      </c>
      <c r="I213" s="380"/>
      <c r="J213" s="380"/>
      <c r="K213" s="330"/>
    </row>
    <row r="214" spans="2:11" ht="15" customHeight="1" x14ac:dyDescent="0.3">
      <c r="B214" s="329"/>
      <c r="C214" s="297"/>
      <c r="D214" s="297"/>
      <c r="E214" s="297"/>
      <c r="F214" s="290">
        <v>3</v>
      </c>
      <c r="G214" s="276"/>
      <c r="H214" s="380" t="s">
        <v>827</v>
      </c>
      <c r="I214" s="380"/>
      <c r="J214" s="380"/>
      <c r="K214" s="330"/>
    </row>
    <row r="215" spans="2:11" ht="15" customHeight="1" x14ac:dyDescent="0.3">
      <c r="B215" s="329"/>
      <c r="C215" s="297"/>
      <c r="D215" s="297"/>
      <c r="E215" s="297"/>
      <c r="F215" s="290">
        <v>4</v>
      </c>
      <c r="G215" s="276"/>
      <c r="H215" s="380" t="s">
        <v>828</v>
      </c>
      <c r="I215" s="380"/>
      <c r="J215" s="380"/>
      <c r="K215" s="330"/>
    </row>
    <row r="216" spans="2:11" ht="12.75" customHeight="1" x14ac:dyDescent="0.3">
      <c r="B216" s="333"/>
      <c r="C216" s="334"/>
      <c r="D216" s="334"/>
      <c r="E216" s="334"/>
      <c r="F216" s="334"/>
      <c r="G216" s="334"/>
      <c r="H216" s="334"/>
      <c r="I216" s="334"/>
      <c r="J216" s="334"/>
      <c r="K216" s="335"/>
    </row>
  </sheetData>
  <mergeCells count="77">
    <mergeCell ref="F17:J17"/>
    <mergeCell ref="C3:J3"/>
    <mergeCell ref="C4:J4"/>
    <mergeCell ref="C6:J6"/>
    <mergeCell ref="C7:J7"/>
    <mergeCell ref="C9:J9"/>
    <mergeCell ref="D10:J10"/>
    <mergeCell ref="D11:J11"/>
    <mergeCell ref="D13:J13"/>
    <mergeCell ref="D14:J14"/>
    <mergeCell ref="D15:J15"/>
    <mergeCell ref="F16:J16"/>
    <mergeCell ref="D32:J32"/>
    <mergeCell ref="F18:J18"/>
    <mergeCell ref="F19:J19"/>
    <mergeCell ref="F20:J20"/>
    <mergeCell ref="F21:J21"/>
    <mergeCell ref="C23:J23"/>
    <mergeCell ref="C24:J24"/>
    <mergeCell ref="D25:J25"/>
    <mergeCell ref="D26:J26"/>
    <mergeCell ref="D28:J28"/>
    <mergeCell ref="D29:J29"/>
    <mergeCell ref="D31:J31"/>
    <mergeCell ref="D45:J45"/>
    <mergeCell ref="D33:J33"/>
    <mergeCell ref="G34:J34"/>
    <mergeCell ref="G35:J35"/>
    <mergeCell ref="G36:J36"/>
    <mergeCell ref="G37:J37"/>
    <mergeCell ref="G38:J38"/>
    <mergeCell ref="G39:J39"/>
    <mergeCell ref="G40:J40"/>
    <mergeCell ref="G41:J41"/>
    <mergeCell ref="G42:J42"/>
    <mergeCell ref="G43:J43"/>
    <mergeCell ref="D59:J59"/>
    <mergeCell ref="E46:J46"/>
    <mergeCell ref="E47:J47"/>
    <mergeCell ref="E48:J48"/>
    <mergeCell ref="D49:J49"/>
    <mergeCell ref="C50:J50"/>
    <mergeCell ref="C52:J52"/>
    <mergeCell ref="C53:J53"/>
    <mergeCell ref="C55:J55"/>
    <mergeCell ref="D56:J56"/>
    <mergeCell ref="D57:J57"/>
    <mergeCell ref="D58:J58"/>
    <mergeCell ref="C145:J145"/>
    <mergeCell ref="D60:J60"/>
    <mergeCell ref="D61:J61"/>
    <mergeCell ref="D63:J63"/>
    <mergeCell ref="D64:J64"/>
    <mergeCell ref="D65:J65"/>
    <mergeCell ref="D66:J66"/>
    <mergeCell ref="D67:J67"/>
    <mergeCell ref="D68:J68"/>
    <mergeCell ref="C73:J73"/>
    <mergeCell ref="C100:J100"/>
    <mergeCell ref="C120:J120"/>
    <mergeCell ref="H209:J209"/>
    <mergeCell ref="C163:J163"/>
    <mergeCell ref="C197:J197"/>
    <mergeCell ref="H198:J198"/>
    <mergeCell ref="H200:J200"/>
    <mergeCell ref="H201:J201"/>
    <mergeCell ref="H202:J202"/>
    <mergeCell ref="H203:J203"/>
    <mergeCell ref="H204:J204"/>
    <mergeCell ref="H206:J206"/>
    <mergeCell ref="H207:J207"/>
    <mergeCell ref="H208:J208"/>
    <mergeCell ref="H210:J210"/>
    <mergeCell ref="H212:J212"/>
    <mergeCell ref="H213:J213"/>
    <mergeCell ref="H214:J214"/>
    <mergeCell ref="H215:J215"/>
  </mergeCells>
  <pageMargins left="0.59055118110236227" right="0.59055118110236227" top="0.59055118110236227" bottom="0.59055118110236227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01 - SO 01 Přechod pro ch...</vt:lpstr>
      <vt:lpstr>02 - SO 02 Úprava veřejné...</vt:lpstr>
      <vt:lpstr>Pokyny pro vyplnění</vt:lpstr>
      <vt:lpstr>'01 - SO 01 Přechod pro ch...'!Názvy_tisku</vt:lpstr>
      <vt:lpstr>'02 - SO 02 Úprava veřejné...'!Názvy_tisku</vt:lpstr>
      <vt:lpstr>'Rekapitulace stavby'!Názvy_tisku</vt:lpstr>
      <vt:lpstr>'01 - SO 01 Přechod pro ch...'!Oblast_tisku</vt:lpstr>
      <vt:lpstr>'02 - SO 02 Úprava veřejné...'!Oblast_tisku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ONDREJ\Ondřej Fabian</dc:creator>
  <cp:lastModifiedBy>Ondřej Fabian</cp:lastModifiedBy>
  <dcterms:created xsi:type="dcterms:W3CDTF">2016-11-11T08:59:37Z</dcterms:created>
  <dcterms:modified xsi:type="dcterms:W3CDTF">2016-11-11T09:02:45Z</dcterms:modified>
</cp:coreProperties>
</file>