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imo\Documents\prace\zakazky\2016\Veltrusy-kaple\opravy\"/>
    </mc:Choice>
  </mc:AlternateContent>
  <bookViews>
    <workbookView xWindow="0" yWindow="0" windowWidth="11910" windowHeight="75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3" l="1"/>
  <c r="G62" i="3"/>
  <c r="C62" i="3"/>
  <c r="G61" i="3"/>
  <c r="G34" i="3" l="1"/>
  <c r="BE64" i="3" l="1"/>
  <c r="BD64" i="3"/>
  <c r="BD65" i="3" s="1"/>
  <c r="H18" i="2" s="1"/>
  <c r="BC64" i="3"/>
  <c r="BC65" i="3" s="1"/>
  <c r="G18" i="2" s="1"/>
  <c r="BA64" i="3"/>
  <c r="BA65" i="3" s="1"/>
  <c r="E18" i="2" s="1"/>
  <c r="G67" i="3"/>
  <c r="G68" i="3" s="1"/>
  <c r="B18" i="2"/>
  <c r="A18" i="2"/>
  <c r="BE65" i="3"/>
  <c r="I18" i="2" s="1"/>
  <c r="C68" i="3"/>
  <c r="BE61" i="3"/>
  <c r="BE62" i="3" s="1"/>
  <c r="I17" i="2" s="1"/>
  <c r="BD61" i="3"/>
  <c r="BD62" i="3" s="1"/>
  <c r="H17" i="2" s="1"/>
  <c r="BC61" i="3"/>
  <c r="BC62" i="3" s="1"/>
  <c r="G17" i="2" s="1"/>
  <c r="BA61" i="3"/>
  <c r="BA62" i="3" s="1"/>
  <c r="E17" i="2" s="1"/>
  <c r="G64" i="3"/>
  <c r="G65" i="3" s="1"/>
  <c r="B17" i="2"/>
  <c r="A17" i="2"/>
  <c r="C65" i="3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16" i="2"/>
  <c r="A16" i="2"/>
  <c r="C59" i="3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15" i="2"/>
  <c r="A15" i="2"/>
  <c r="C49" i="3"/>
  <c r="BE41" i="3"/>
  <c r="BE42" i="3" s="1"/>
  <c r="I14" i="2" s="1"/>
  <c r="BD41" i="3"/>
  <c r="BD42" i="3" s="1"/>
  <c r="H14" i="2" s="1"/>
  <c r="BC41" i="3"/>
  <c r="BC42" i="3" s="1"/>
  <c r="G14" i="2" s="1"/>
  <c r="BA41" i="3"/>
  <c r="BA42" i="3" s="1"/>
  <c r="E14" i="2" s="1"/>
  <c r="G41" i="3"/>
  <c r="G42" i="3" s="1"/>
  <c r="B14" i="2"/>
  <c r="A14" i="2"/>
  <c r="C42" i="3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13" i="2"/>
  <c r="A13" i="2"/>
  <c r="C39" i="3"/>
  <c r="BE33" i="3"/>
  <c r="BD33" i="3"/>
  <c r="BC33" i="3"/>
  <c r="BB33" i="3"/>
  <c r="G33" i="3"/>
  <c r="BA33" i="3" s="1"/>
  <c r="BE32" i="3"/>
  <c r="BD32" i="3"/>
  <c r="BC32" i="3"/>
  <c r="BB32" i="3"/>
  <c r="G32" i="3"/>
  <c r="B12" i="2"/>
  <c r="A12" i="2"/>
  <c r="C35" i="3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11" i="2"/>
  <c r="A11" i="2"/>
  <c r="C30" i="3"/>
  <c r="BE24" i="3"/>
  <c r="BE25" i="3" s="1"/>
  <c r="I10" i="2" s="1"/>
  <c r="BD24" i="3"/>
  <c r="BD25" i="3" s="1"/>
  <c r="H10" i="2" s="1"/>
  <c r="BC24" i="3"/>
  <c r="BC25" i="3" s="1"/>
  <c r="G10" i="2" s="1"/>
  <c r="BB24" i="3"/>
  <c r="BB25" i="3" s="1"/>
  <c r="F10" i="2" s="1"/>
  <c r="G24" i="3"/>
  <c r="G25" i="3" s="1"/>
  <c r="B10" i="2"/>
  <c r="A10" i="2"/>
  <c r="C25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9" i="2"/>
  <c r="A9" i="2"/>
  <c r="C22" i="3"/>
  <c r="BE15" i="3"/>
  <c r="BE16" i="3" s="1"/>
  <c r="I8" i="2" s="1"/>
  <c r="BD15" i="3"/>
  <c r="BD16" i="3" s="1"/>
  <c r="H8" i="2" s="1"/>
  <c r="BC15" i="3"/>
  <c r="BC16" i="3" s="1"/>
  <c r="G8" i="2" s="1"/>
  <c r="BB15" i="3"/>
  <c r="BB16" i="3" s="1"/>
  <c r="F8" i="2" s="1"/>
  <c r="G15" i="3"/>
  <c r="BA15" i="3" s="1"/>
  <c r="BA16" i="3" s="1"/>
  <c r="E8" i="2" s="1"/>
  <c r="B8" i="2"/>
  <c r="A8" i="2"/>
  <c r="C16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3" i="3"/>
  <c r="C4" i="3"/>
  <c r="F3" i="3"/>
  <c r="C3" i="3"/>
  <c r="H25" i="2"/>
  <c r="G24" i="2"/>
  <c r="I24" i="2" s="1"/>
  <c r="C2" i="2"/>
  <c r="C1" i="2"/>
  <c r="F31" i="1"/>
  <c r="G8" i="1"/>
  <c r="BC59" i="3" l="1"/>
  <c r="G16" i="2" s="1"/>
  <c r="BA59" i="3"/>
  <c r="E16" i="2" s="1"/>
  <c r="BB64" i="3"/>
  <c r="BB65" i="3" s="1"/>
  <c r="F18" i="2" s="1"/>
  <c r="BB61" i="3"/>
  <c r="BB62" i="3" s="1"/>
  <c r="F17" i="2" s="1"/>
  <c r="BA39" i="3"/>
  <c r="E13" i="2" s="1"/>
  <c r="BE39" i="3"/>
  <c r="I13" i="2" s="1"/>
  <c r="BC35" i="3"/>
  <c r="G12" i="2" s="1"/>
  <c r="BD22" i="3"/>
  <c r="H9" i="2" s="1"/>
  <c r="BD35" i="3"/>
  <c r="H12" i="2" s="1"/>
  <c r="BC39" i="3"/>
  <c r="G13" i="2" s="1"/>
  <c r="BC49" i="3"/>
  <c r="G15" i="2" s="1"/>
  <c r="G49" i="3"/>
  <c r="BE49" i="3"/>
  <c r="I15" i="2" s="1"/>
  <c r="BA49" i="3"/>
  <c r="E15" i="2" s="1"/>
  <c r="BA22" i="3"/>
  <c r="E9" i="2" s="1"/>
  <c r="BE22" i="3"/>
  <c r="I9" i="2" s="1"/>
  <c r="BC30" i="3"/>
  <c r="G11" i="2" s="1"/>
  <c r="BE35" i="3"/>
  <c r="I12" i="2" s="1"/>
  <c r="BE30" i="3"/>
  <c r="I11" i="2" s="1"/>
  <c r="BD59" i="3"/>
  <c r="H16" i="2" s="1"/>
  <c r="BC13" i="3"/>
  <c r="G7" i="2" s="1"/>
  <c r="BE13" i="3"/>
  <c r="I7" i="2" s="1"/>
  <c r="BE59" i="3"/>
  <c r="I16" i="2" s="1"/>
  <c r="BC22" i="3"/>
  <c r="G9" i="2" s="1"/>
  <c r="BD39" i="3"/>
  <c r="H13" i="2" s="1"/>
  <c r="BD13" i="3"/>
  <c r="H7" i="2" s="1"/>
  <c r="BD30" i="3"/>
  <c r="H11" i="2" s="1"/>
  <c r="G59" i="3"/>
  <c r="BB22" i="3"/>
  <c r="F9" i="2" s="1"/>
  <c r="G30" i="3"/>
  <c r="G35" i="3"/>
  <c r="BB39" i="3"/>
  <c r="F13" i="2" s="1"/>
  <c r="BB13" i="3"/>
  <c r="F7" i="2" s="1"/>
  <c r="BB30" i="3"/>
  <c r="F11" i="2" s="1"/>
  <c r="BB35" i="3"/>
  <c r="F12" i="2" s="1"/>
  <c r="BD49" i="3"/>
  <c r="H15" i="2" s="1"/>
  <c r="BA13" i="3"/>
  <c r="E7" i="2" s="1"/>
  <c r="G13" i="3"/>
  <c r="G16" i="3"/>
  <c r="G22" i="3"/>
  <c r="BA24" i="3"/>
  <c r="BA25" i="3" s="1"/>
  <c r="E10" i="2" s="1"/>
  <c r="BA27" i="3"/>
  <c r="BA30" i="3" s="1"/>
  <c r="E11" i="2" s="1"/>
  <c r="BA32" i="3"/>
  <c r="BA35" i="3" s="1"/>
  <c r="E12" i="2" s="1"/>
  <c r="G39" i="3"/>
  <c r="BB41" i="3"/>
  <c r="BB42" i="3" s="1"/>
  <c r="F14" i="2" s="1"/>
  <c r="BB44" i="3"/>
  <c r="BB49" i="3" s="1"/>
  <c r="F15" i="2" s="1"/>
  <c r="BB51" i="3"/>
  <c r="BB59" i="3" s="1"/>
  <c r="F16" i="2" s="1"/>
  <c r="I19" i="2" l="1"/>
  <c r="C20" i="1" s="1"/>
  <c r="G19" i="2"/>
  <c r="C14" i="1" s="1"/>
  <c r="F70" i="3"/>
  <c r="G70" i="3" s="1"/>
  <c r="F71" i="3"/>
  <c r="G71" i="3" s="1"/>
  <c r="F72" i="3"/>
  <c r="G72" i="3" s="1"/>
  <c r="F73" i="3"/>
  <c r="G73" i="3" s="1"/>
  <c r="H19" i="2"/>
  <c r="C15" i="1" s="1"/>
  <c r="F19" i="2"/>
  <c r="C17" i="1" s="1"/>
  <c r="E19" i="2"/>
  <c r="C16" i="1" s="1"/>
  <c r="G74" i="3" l="1"/>
  <c r="G21" i="1" s="1"/>
  <c r="G22" i="1" s="1"/>
  <c r="C18" i="1"/>
  <c r="C21" i="1" s="1"/>
  <c r="C22" i="1" l="1"/>
  <c r="F29" i="1" s="1"/>
  <c r="F32" i="1" s="1"/>
  <c r="F33" i="1" l="1"/>
  <c r="F34" i="1" s="1"/>
</calcChain>
</file>

<file path=xl/sharedStrings.xml><?xml version="1.0" encoding="utf-8"?>
<sst xmlns="http://schemas.openxmlformats.org/spreadsheetml/2006/main" count="267" uniqueCount="181">
  <si>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</si>
  <si>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</si>
  <si>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</si>
  <si>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</si>
  <si>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</si>
  <si>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</si>
  <si>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</si>
  <si>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</si>
  <si>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</si>
  <si>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</si>
  <si>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</si>
  <si>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</si>
  <si>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</si>
  <si>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</si>
  <si>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</si>
  <si>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</si>
  <si>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</si>
  <si>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</si>
  <si>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</si>
  <si>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</si>
  <si>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</si>
  <si>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</si>
  <si>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</si>
  <si>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</si>
  <si>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</si>
  <si>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</si>
  <si>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</si>
  <si>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</si>
  <si>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</si>
  <si>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</si>
  <si>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</si>
  <si>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</si>
  <si>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</si>
  <si>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</si>
  <si>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</si>
  <si>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</si>
  <si>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</si>
  <si>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</si>
  <si>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</si>
  <si>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</si>
  <si>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</si>
  <si>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</si>
  <si>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</si>
  <si>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</si>
  <si>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</si>
  <si>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</si>
  <si>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</si>
  <si>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</si>
  <si>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</si>
  <si>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</si>
  <si>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</si>
  <si>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</si>
  <si>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</si>
  <si>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</si>
  <si>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</si>
  <si>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</si>
  <si>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</si>
  <si>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</si>
  <si>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</si>
  <si>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</si>
  <si>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</si>
  <si>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</si>
  <si>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</si>
  <si>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</si>
  <si>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</si>
  <si>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</si>
  <si>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</si>
  <si>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</si>
  <si>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</si>
  <si>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</si>
  <si>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Hřbitovní kaple</t>
  </si>
  <si>
    <t>121 10-0002.RAA</t>
  </si>
  <si>
    <t>Sejmutí ornice a uložení na deponii zpětný přesun, rozprostření v tl. 20 cm</t>
  </si>
  <si>
    <t>m3</t>
  </si>
  <si>
    <t>180 40-2111.R00</t>
  </si>
  <si>
    <t xml:space="preserve">Založení trávníku parkového výsevem v rovině </t>
  </si>
  <si>
    <t>m2</t>
  </si>
  <si>
    <t>122 10-0010.RAA</t>
  </si>
  <si>
    <t>Odkopávky nezapažené v hornině 1-4 naložení, odvoz 1 km, uložení</t>
  </si>
  <si>
    <t>174 10-0010.RAC</t>
  </si>
  <si>
    <t>Zásyp jam, rýh a šachet sypaninou dovoz sypaniny ze vzdálenosti 1 km</t>
  </si>
  <si>
    <t>113 10-6003.RAC</t>
  </si>
  <si>
    <t>Rozebrání beton.dlažby a podkladu, pl.do 200 m2 bez nakládání a odvozu na skládku</t>
  </si>
  <si>
    <t>5</t>
  </si>
  <si>
    <t>Komunikace</t>
  </si>
  <si>
    <t>591 05-0020.RAA</t>
  </si>
  <si>
    <t>62</t>
  </si>
  <si>
    <t>Upravy povrchů vnější</t>
  </si>
  <si>
    <t>622 10-0052.RAA</t>
  </si>
  <si>
    <t>Omítka stěn vnější vápenocem. štuková, složit. 5-7 oprava z 50 % plochy, Akronát</t>
  </si>
  <si>
    <t>627 55-2911.RAA</t>
  </si>
  <si>
    <t>doplnění hlav kamen.věžiček včetně  křížku a jeho osazení</t>
  </si>
  <si>
    <t>91</t>
  </si>
  <si>
    <t>Doplňující práce na komunikaci</t>
  </si>
  <si>
    <t>917 81-2111.RT5</t>
  </si>
  <si>
    <t>Osazení stojat. obrub. bet. bez opěry,lože z kamen včetně obrubníku ABO 13 - 10 100/10/25</t>
  </si>
  <si>
    <t>m</t>
  </si>
  <si>
    <t>94</t>
  </si>
  <si>
    <t>Lešení a stavební výtahy</t>
  </si>
  <si>
    <t>941 94-1031.R00</t>
  </si>
  <si>
    <t xml:space="preserve">Montáž lešení leh.řad.s podlahami,š.do 1 m, H 10 m </t>
  </si>
  <si>
    <t>941 94-1831.R00</t>
  </si>
  <si>
    <t xml:space="preserve">Demontáž lešení leh.řad.s podlahami,š.1 m, H 10 m </t>
  </si>
  <si>
    <t>941 94-1191.RT3</t>
  </si>
  <si>
    <t>Příplatek za každý měsíc použití lešení k pol.1031 lešení pronajaté</t>
  </si>
  <si>
    <t>97</t>
  </si>
  <si>
    <t>Prorážení otvorů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</si>
  <si>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</si>
  <si>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</si>
  <si>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</si>
  <si>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</si>
  <si>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</si>
  <si>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99</t>
  </si>
  <si>
    <t>Staveništní přesun hmot</t>
  </si>
  <si>
    <t>999 28-1105.R00</t>
  </si>
  <si>
    <t xml:space="preserve">Přesun hmot pro opravy a údržbu do výšky 6 m </t>
  </si>
  <si>
    <t>999 28-1196.R00</t>
  </si>
  <si>
    <t xml:space="preserve">Přesun hmot, opravy a údržba, příplatek do 5 km </t>
  </si>
  <si>
    <t>711</t>
  </si>
  <si>
    <t>Izolace proti vodě</t>
  </si>
  <si>
    <t>711 21-2003.R00</t>
  </si>
  <si>
    <t xml:space="preserve">Stěrka protiradonová a hydroizolační, hmotou </t>
  </si>
  <si>
    <t>762</t>
  </si>
  <si>
    <t>Konstrukce tesařské</t>
  </si>
  <si>
    <t>762 33-1912.R00</t>
  </si>
  <si>
    <t xml:space="preserve">Vyřezání části střešní vazby do 120 cm2,do dl.5 m </t>
  </si>
  <si>
    <t>762 33-2932.RT3</t>
  </si>
  <si>
    <t>Doplnění části střešní vazby z hranolků do 224 cm2 včetně dodávky hranolů 140 x 160 mm</t>
  </si>
  <si>
    <t>998 76-2102.R00</t>
  </si>
  <si>
    <t xml:space="preserve">Přesun hmot pro tesařské konstrukce, výšky do 12 m </t>
  </si>
  <si>
    <t>762 34-1811.R00</t>
  </si>
  <si>
    <t xml:space="preserve">Demontáž bednění střech rovných z prken hrubých </t>
  </si>
  <si>
    <t>762 34-1210.RT2</t>
  </si>
  <si>
    <t>Montáž bednění střech rovných, prkna hrubá na sraz včetně dodávky řeziva, prkna tl. 24 mm</t>
  </si>
  <si>
    <t>764</t>
  </si>
  <si>
    <t>Konstrukce klempířské</t>
  </si>
  <si>
    <t>764 21-0010.RAB</t>
  </si>
  <si>
    <t>Krytina střech z Cu plechu sklon do 45°</t>
  </si>
  <si>
    <t>764 23-0010.RAB</t>
  </si>
  <si>
    <t>Lemování zdí z Cu plechu rš 330 mm</t>
  </si>
  <si>
    <t>764 31-1832.RAA</t>
  </si>
  <si>
    <t xml:space="preserve">Demont. krytiny,, nad 25 m2, do 45° </t>
  </si>
  <si>
    <t>764 32-1820.R00</t>
  </si>
  <si>
    <t xml:space="preserve">Demontáž oplechování říms, rš 500 mm, do 30° </t>
  </si>
  <si>
    <t>764 40-0020.RA0</t>
  </si>
  <si>
    <t xml:space="preserve">Odpadní trouby plastové DN 105 mm </t>
  </si>
  <si>
    <t>764 25-3212.R00</t>
  </si>
  <si>
    <t xml:space="preserve">Žlaby z Cu nadřímsové čtyřhran. v lůžku, rš 600 mm </t>
  </si>
  <si>
    <t>764 70-3210.RAA</t>
  </si>
  <si>
    <t xml:space="preserve">Oplechování dřev.konstr.věže Cu </t>
  </si>
  <si>
    <t>764 25-9211.R00</t>
  </si>
  <si>
    <t xml:space="preserve">Kotlík kónický z Cu plechu pro trouby, D do 150 mm </t>
  </si>
  <si>
    <t>kus</t>
  </si>
  <si>
    <t>783</t>
  </si>
  <si>
    <t>Nátěry</t>
  </si>
  <si>
    <t>783 78-2207.R00</t>
  </si>
  <si>
    <t xml:space="preserve">Nátěr tesařských konstrukcí Bochemitem FORTE 2x </t>
  </si>
  <si>
    <t>787</t>
  </si>
  <si>
    <t>Zasklívání</t>
  </si>
  <si>
    <t>787 62-2280.RAA</t>
  </si>
  <si>
    <t>Město Veltrusy</t>
  </si>
  <si>
    <t>Udržovací práce na hřbitovní kapli na parc.č. 217 a na parc.č.128/2</t>
  </si>
  <si>
    <t>Projektový atelier B&amp;K,s.r.o.</t>
  </si>
  <si>
    <t>Sokolská 166, Kralupy nad Vltavou</t>
  </si>
  <si>
    <t>Zasklívání oken pevných,pod/zatmel.barveným sklem 6mm</t>
  </si>
  <si>
    <t>Komunikace z dlažby zámkové, podklad štěrkopísek dlažba přírodní tloušťka 8 cm, (dvě barvy, vzor dle stávající na kterou navazuje)</t>
  </si>
  <si>
    <t>000</t>
  </si>
  <si>
    <t>Zařízení staveniště</t>
  </si>
  <si>
    <t>Územní vlivy</t>
  </si>
  <si>
    <t>Provozní vlivy</t>
  </si>
  <si>
    <t>000 Vedlejší rozpočtové náklady</t>
  </si>
  <si>
    <t>Ostatní náklady (minimálně mykologický posudek)</t>
  </si>
  <si>
    <t>Poplatek za uložení stavebního odpadu na skládce (skládkovné)</t>
  </si>
  <si>
    <t>622 20-0011.RA0</t>
  </si>
  <si>
    <t xml:space="preserve">Očištění a ošetření kamenného vstupního portálu </t>
  </si>
  <si>
    <t>622 20-0012.RA0</t>
  </si>
  <si>
    <t xml:space="preserve">Očištění a ošetření kamenných vežiček </t>
  </si>
  <si>
    <t>766</t>
  </si>
  <si>
    <t>Konstrukce truhlářské</t>
  </si>
  <si>
    <t>766 95-0020.RA0</t>
  </si>
  <si>
    <t xml:space="preserve">Oprava dřevěných dveří, opálení a nátěr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</si>
</sst>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50">
    <xf numFmtId="0" fontId="0" fillId="0" borderId="0" xfId="0"/>
    <xf numFmtId="0" fontId="1" fillId="0" borderId="0" xfId="0" applyFont="1" applyAlignment="1" applyProtection="1">
      <alignment horizontal="centerContinuous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49" fontId="2" fillId="2" borderId="5" xfId="0" applyNumberFormat="1" applyFont="1" applyFill="1" applyBorder="1" applyProtection="1">
      <protection hidden="1"/>
    </xf>
    <xf numFmtId="49" fontId="0" fillId="2" borderId="6" xfId="0" applyNumberForma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0" borderId="0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49" fontId="0" fillId="0" borderId="13" xfId="0" applyNumberFormat="1" applyBorder="1" applyAlignment="1" applyProtection="1">
      <alignment horizontal="left"/>
      <protection hidden="1"/>
    </xf>
    <xf numFmtId="0" fontId="0" fillId="0" borderId="11" xfId="0" applyNumberFormat="1" applyBorder="1" applyProtection="1">
      <protection hidden="1"/>
    </xf>
    <xf numFmtId="0" fontId="0" fillId="0" borderId="10" xfId="0" applyNumberFormat="1" applyBorder="1" applyProtection="1">
      <protection hidden="1"/>
    </xf>
    <xf numFmtId="0" fontId="0" fillId="0" borderId="12" xfId="0" applyNumberFormat="1" applyBorder="1" applyProtection="1">
      <protection hidden="1"/>
    </xf>
    <xf numFmtId="0" fontId="0" fillId="0" borderId="0" xfId="0" applyNumberFormat="1" applyProtection="1">
      <protection hidden="1"/>
    </xf>
    <xf numFmtId="3" fontId="0" fillId="0" borderId="12" xfId="0" applyNumberFormat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3" fontId="0" fillId="0" borderId="0" xfId="0" applyNumberFormat="1" applyProtection="1">
      <protection hidden="1"/>
    </xf>
    <xf numFmtId="0" fontId="1" fillId="0" borderId="22" xfId="0" applyFont="1" applyBorder="1" applyAlignment="1" applyProtection="1">
      <alignment horizontal="centerContinuous" vertical="center"/>
      <protection hidden="1"/>
    </xf>
    <xf numFmtId="0" fontId="6" fillId="0" borderId="23" xfId="0" applyFont="1" applyBorder="1" applyAlignment="1" applyProtection="1">
      <alignment horizontal="centerContinuous" vertical="center"/>
      <protection hidden="1"/>
    </xf>
    <xf numFmtId="0" fontId="0" fillId="0" borderId="23" xfId="0" applyBorder="1" applyAlignment="1" applyProtection="1">
      <alignment horizontal="centerContinuous" vertical="center"/>
      <protection hidden="1"/>
    </xf>
    <xf numFmtId="0" fontId="0" fillId="0" borderId="24" xfId="0" applyBorder="1" applyAlignment="1" applyProtection="1">
      <alignment horizontal="centerContinuous" vertical="center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0" fillId="0" borderId="26" xfId="0" applyBorder="1" applyAlignment="1" applyProtection="1">
      <alignment horizontal="left"/>
      <protection hidden="1"/>
    </xf>
    <xf numFmtId="0" fontId="0" fillId="0" borderId="27" xfId="0" applyBorder="1" applyAlignment="1" applyProtection="1">
      <alignment horizontal="centerContinuous"/>
      <protection hidden="1"/>
    </xf>
    <xf numFmtId="0" fontId="5" fillId="0" borderId="26" xfId="0" applyFont="1" applyBorder="1" applyAlignment="1" applyProtection="1">
      <alignment horizontal="centerContinuous"/>
      <protection hidden="1"/>
    </xf>
    <xf numFmtId="0" fontId="0" fillId="0" borderId="26" xfId="0" applyBorder="1" applyAlignment="1" applyProtection="1">
      <alignment horizontal="centerContinuous"/>
      <protection hidden="1"/>
    </xf>
    <xf numFmtId="0" fontId="0" fillId="0" borderId="28" xfId="0" applyBorder="1" applyProtection="1">
      <protection hidden="1"/>
    </xf>
    <xf numFmtId="0" fontId="0" fillId="0" borderId="20" xfId="0" applyBorder="1" applyProtection="1">
      <protection hidden="1"/>
    </xf>
    <xf numFmtId="3" fontId="0" fillId="0" borderId="29" xfId="0" applyNumberFormat="1" applyBorder="1" applyProtection="1">
      <protection hidden="1"/>
    </xf>
    <xf numFmtId="0" fontId="0" fillId="0" borderId="30" xfId="0" applyBorder="1" applyProtection="1">
      <protection hidden="1"/>
    </xf>
    <xf numFmtId="3" fontId="0" fillId="0" borderId="31" xfId="0" applyNumberFormat="1" applyBorder="1" applyProtection="1">
      <protection hidden="1"/>
    </xf>
    <xf numFmtId="0" fontId="0" fillId="0" borderId="32" xfId="0" applyBorder="1" applyProtection="1">
      <protection hidden="1"/>
    </xf>
    <xf numFmtId="3" fontId="0" fillId="0" borderId="14" xfId="0" applyNumberFormat="1" applyBorder="1" applyProtection="1">
      <protection hidden="1"/>
    </xf>
    <xf numFmtId="0" fontId="0" fillId="0" borderId="15" xfId="0" applyBorder="1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7" fillId="0" borderId="16" xfId="0" applyFont="1" applyBorder="1" applyProtection="1">
      <protection hidden="1"/>
    </xf>
    <xf numFmtId="3" fontId="0" fillId="0" borderId="35" xfId="0" applyNumberFormat="1" applyBorder="1" applyProtection="1">
      <protection hidden="1"/>
    </xf>
    <xf numFmtId="0" fontId="0" fillId="0" borderId="36" xfId="0" applyBorder="1" applyProtection="1">
      <protection hidden="1"/>
    </xf>
    <xf numFmtId="3" fontId="0" fillId="0" borderId="37" xfId="0" applyNumberFormat="1" applyBorder="1" applyProtection="1">
      <protection hidden="1"/>
    </xf>
    <xf numFmtId="0" fontId="0" fillId="0" borderId="38" xfId="0" applyBorder="1" applyProtection="1">
      <protection hidden="1"/>
    </xf>
    <xf numFmtId="0" fontId="0" fillId="0" borderId="39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64" fontId="0" fillId="0" borderId="0" xfId="0" applyNumberFormat="1" applyBorder="1" applyProtection="1">
      <protection hidden="1"/>
    </xf>
    <xf numFmtId="0" fontId="0" fillId="0" borderId="11" xfId="0" applyNumberFormat="1" applyBorder="1" applyAlignment="1" applyProtection="1">
      <alignment horizontal="right"/>
      <protection hidden="1"/>
    </xf>
    <xf numFmtId="165" fontId="0" fillId="0" borderId="14" xfId="0" applyNumberFormat="1" applyBorder="1" applyProtection="1">
      <protection hidden="1"/>
    </xf>
    <xf numFmtId="165" fontId="0" fillId="0" borderId="0" xfId="0" applyNumberFormat="1" applyBorder="1" applyProtection="1">
      <protection hidden="1"/>
    </xf>
    <xf numFmtId="0" fontId="6" fillId="0" borderId="36" xfId="0" applyFont="1" applyFill="1" applyBorder="1" applyProtection="1">
      <protection hidden="1"/>
    </xf>
    <xf numFmtId="0" fontId="6" fillId="0" borderId="37" xfId="0" applyFont="1" applyFill="1" applyBorder="1" applyProtection="1">
      <protection hidden="1"/>
    </xf>
    <xf numFmtId="0" fontId="6" fillId="0" borderId="40" xfId="0" applyFont="1" applyFill="1" applyBorder="1" applyProtection="1">
      <protection hidden="1"/>
    </xf>
    <xf numFmtId="165" fontId="6" fillId="0" borderId="37" xfId="0" applyNumberFormat="1" applyFont="1" applyFill="1" applyBorder="1" applyProtection="1">
      <protection hidden="1"/>
    </xf>
    <xf numFmtId="0" fontId="6" fillId="0" borderId="41" xfId="0" applyFont="1" applyFill="1" applyBorder="1" applyProtection="1"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vertical="justify"/>
      <protection hidden="1"/>
    </xf>
    <xf numFmtId="0" fontId="3" fillId="0" borderId="44" xfId="1" applyFont="1" applyBorder="1" applyProtection="1">
      <protection hidden="1"/>
    </xf>
    <xf numFmtId="0" fontId="9" fillId="0" borderId="44" xfId="1" applyBorder="1" applyProtection="1">
      <protection hidden="1"/>
    </xf>
    <xf numFmtId="0" fontId="9" fillId="0" borderId="44" xfId="1" applyBorder="1" applyAlignment="1" applyProtection="1">
      <alignment horizontal="right"/>
      <protection hidden="1"/>
    </xf>
    <xf numFmtId="0" fontId="9" fillId="0" borderId="44" xfId="1" applyFont="1" applyBorder="1" applyProtection="1">
      <protection hidden="1"/>
    </xf>
    <xf numFmtId="0" fontId="0" fillId="0" borderId="44" xfId="0" applyNumberFormat="1" applyBorder="1" applyAlignment="1" applyProtection="1">
      <alignment horizontal="left"/>
      <protection hidden="1"/>
    </xf>
    <xf numFmtId="0" fontId="0" fillId="0" borderId="45" xfId="0" applyNumberFormat="1" applyBorder="1" applyProtection="1">
      <protection hidden="1"/>
    </xf>
    <xf numFmtId="0" fontId="3" fillId="0" borderId="48" xfId="1" applyFont="1" applyBorder="1" applyProtection="1">
      <protection hidden="1"/>
    </xf>
    <xf numFmtId="0" fontId="9" fillId="0" borderId="48" xfId="1" applyBorder="1" applyProtection="1">
      <protection hidden="1"/>
    </xf>
    <xf numFmtId="0" fontId="9" fillId="0" borderId="48" xfId="1" applyBorder="1" applyAlignment="1" applyProtection="1">
      <alignment horizontal="right"/>
      <protection hidden="1"/>
    </xf>
    <xf numFmtId="49" fontId="1" fillId="0" borderId="0" xfId="0" applyNumberFormat="1" applyFont="1" applyAlignment="1" applyProtection="1">
      <alignment horizontal="centerContinuous"/>
      <protection hidden="1"/>
    </xf>
    <xf numFmtId="0" fontId="1" fillId="0" borderId="0" xfId="0" applyFont="1" applyBorder="1" applyAlignment="1" applyProtection="1">
      <alignment horizontal="centerContinuous"/>
      <protection hidden="1"/>
    </xf>
    <xf numFmtId="49" fontId="5" fillId="0" borderId="25" xfId="0" applyNumberFormat="1" applyFont="1" applyFill="1" applyBorder="1" applyProtection="1">
      <protection hidden="1"/>
    </xf>
    <xf numFmtId="0" fontId="5" fillId="0" borderId="26" xfId="0" applyFont="1" applyFill="1" applyBorder="1" applyProtection="1">
      <protection hidden="1"/>
    </xf>
    <xf numFmtId="0" fontId="5" fillId="0" borderId="27" xfId="0" applyFont="1" applyFill="1" applyBorder="1" applyProtection="1">
      <protection hidden="1"/>
    </xf>
    <xf numFmtId="0" fontId="5" fillId="0" borderId="50" xfId="0" applyFont="1" applyFill="1" applyBorder="1" applyProtection="1">
      <protection hidden="1"/>
    </xf>
    <xf numFmtId="0" fontId="5" fillId="0" borderId="51" xfId="0" applyFont="1" applyFill="1" applyBorder="1" applyProtection="1">
      <protection hidden="1"/>
    </xf>
    <xf numFmtId="0" fontId="5" fillId="0" borderId="52" xfId="0" applyFont="1" applyFill="1" applyBorder="1" applyProtection="1">
      <protection hidden="1"/>
    </xf>
    <xf numFmtId="49" fontId="10" fillId="0" borderId="5" xfId="0" applyNumberFormat="1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3" fontId="7" fillId="0" borderId="7" xfId="0" applyNumberFormat="1" applyFont="1" applyFill="1" applyBorder="1" applyProtection="1">
      <protection hidden="1"/>
    </xf>
    <xf numFmtId="3" fontId="7" fillId="0" borderId="6" xfId="0" applyNumberFormat="1" applyFont="1" applyFill="1" applyBorder="1" applyProtection="1">
      <protection hidden="1"/>
    </xf>
    <xf numFmtId="3" fontId="7" fillId="0" borderId="53" xfId="0" applyNumberFormat="1" applyFont="1" applyFill="1" applyBorder="1" applyProtection="1">
      <protection hidden="1"/>
    </xf>
    <xf numFmtId="3" fontId="7" fillId="0" borderId="54" xfId="0" applyNumberFormat="1" applyFont="1" applyFill="1" applyBorder="1" applyProtection="1">
      <protection hidden="1"/>
    </xf>
    <xf numFmtId="0" fontId="5" fillId="0" borderId="25" xfId="0" applyFont="1" applyFill="1" applyBorder="1" applyProtection="1">
      <protection hidden="1"/>
    </xf>
    <xf numFmtId="3" fontId="5" fillId="0" borderId="27" xfId="0" applyNumberFormat="1" applyFont="1" applyFill="1" applyBorder="1" applyProtection="1">
      <protection hidden="1"/>
    </xf>
    <xf numFmtId="3" fontId="5" fillId="0" borderId="50" xfId="0" applyNumberFormat="1" applyFont="1" applyFill="1" applyBorder="1" applyProtection="1">
      <protection hidden="1"/>
    </xf>
    <xf numFmtId="3" fontId="5" fillId="0" borderId="51" xfId="0" applyNumberFormat="1" applyFont="1" applyFill="1" applyBorder="1" applyProtection="1">
      <protection hidden="1"/>
    </xf>
    <xf numFmtId="3" fontId="5" fillId="0" borderId="52" xfId="0" applyNumberFormat="1" applyFont="1" applyFill="1" applyBorder="1" applyProtection="1">
      <protection hidden="1"/>
    </xf>
    <xf numFmtId="0" fontId="5" fillId="0" borderId="0" xfId="0" applyFont="1" applyProtection="1"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3" fontId="1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ill="1" applyProtection="1">
      <protection hidden="1"/>
    </xf>
    <xf numFmtId="0" fontId="11" fillId="0" borderId="30" xfId="0" applyFont="1" applyFill="1" applyBorder="1" applyProtection="1">
      <protection hidden="1"/>
    </xf>
    <xf numFmtId="0" fontId="11" fillId="0" borderId="31" xfId="0" applyFont="1" applyFill="1" applyBorder="1" applyProtection="1">
      <protection hidden="1"/>
    </xf>
    <xf numFmtId="0" fontId="0" fillId="0" borderId="55" xfId="0" applyFill="1" applyBorder="1" applyProtection="1">
      <protection hidden="1"/>
    </xf>
    <xf numFmtId="0" fontId="11" fillId="0" borderId="56" xfId="0" applyFont="1" applyFill="1" applyBorder="1" applyAlignment="1" applyProtection="1">
      <alignment horizontal="right"/>
      <protection hidden="1"/>
    </xf>
    <xf numFmtId="0" fontId="11" fillId="0" borderId="31" xfId="0" applyFont="1" applyFill="1" applyBorder="1" applyAlignment="1" applyProtection="1">
      <alignment horizontal="right"/>
      <protection hidden="1"/>
    </xf>
    <xf numFmtId="0" fontId="11" fillId="0" borderId="32" xfId="0" applyFont="1" applyFill="1" applyBorder="1" applyAlignment="1" applyProtection="1">
      <alignment horizontal="center"/>
      <protection hidden="1"/>
    </xf>
    <xf numFmtId="4" fontId="12" fillId="0" borderId="31" xfId="0" applyNumberFormat="1" applyFont="1" applyFill="1" applyBorder="1" applyAlignment="1" applyProtection="1">
      <alignment horizontal="right"/>
      <protection hidden="1"/>
    </xf>
    <xf numFmtId="4" fontId="12" fillId="0" borderId="55" xfId="0" applyNumberFormat="1" applyFont="1" applyFill="1" applyBorder="1" applyAlignment="1" applyProtection="1">
      <alignment horizontal="right"/>
      <protection hidden="1"/>
    </xf>
    <xf numFmtId="0" fontId="7" fillId="0" borderId="34" xfId="0" applyFont="1" applyFill="1" applyBorder="1" applyProtection="1">
      <protection hidden="1"/>
    </xf>
    <xf numFmtId="0" fontId="7" fillId="0" borderId="20" xfId="0" applyFont="1" applyFill="1" applyBorder="1" applyProtection="1">
      <protection hidden="1"/>
    </xf>
    <xf numFmtId="0" fontId="7" fillId="0" borderId="21" xfId="0" applyFont="1" applyFill="1" applyBorder="1" applyProtection="1">
      <protection hidden="1"/>
    </xf>
    <xf numFmtId="3" fontId="7" fillId="0" borderId="33" xfId="0" applyNumberFormat="1" applyFont="1" applyFill="1" applyBorder="1" applyAlignment="1" applyProtection="1">
      <alignment horizontal="right"/>
      <protection hidden="1"/>
    </xf>
    <xf numFmtId="166" fontId="7" fillId="0" borderId="57" xfId="0" applyNumberFormat="1" applyFont="1" applyFill="1" applyBorder="1" applyAlignment="1" applyProtection="1">
      <alignment horizontal="right"/>
      <protection hidden="1"/>
    </xf>
    <xf numFmtId="3" fontId="7" fillId="0" borderId="58" xfId="0" applyNumberFormat="1" applyFont="1" applyFill="1" applyBorder="1" applyAlignment="1" applyProtection="1">
      <alignment horizontal="right"/>
      <protection hidden="1"/>
    </xf>
    <xf numFmtId="4" fontId="7" fillId="0" borderId="20" xfId="0" applyNumberFormat="1" applyFont="1" applyFill="1" applyBorder="1" applyAlignment="1" applyProtection="1">
      <alignment horizontal="right"/>
      <protection hidden="1"/>
    </xf>
    <xf numFmtId="3" fontId="7" fillId="0" borderId="21" xfId="0" applyNumberFormat="1" applyFont="1" applyFill="1" applyBorder="1" applyAlignment="1" applyProtection="1">
      <alignment horizontal="right"/>
      <protection hidden="1"/>
    </xf>
    <xf numFmtId="0" fontId="0" fillId="0" borderId="36" xfId="0" applyFill="1" applyBorder="1" applyProtection="1">
      <protection hidden="1"/>
    </xf>
    <xf numFmtId="0" fontId="5" fillId="0" borderId="37" xfId="0" applyFont="1" applyFill="1" applyBorder="1" applyProtection="1">
      <protection hidden="1"/>
    </xf>
    <xf numFmtId="0" fontId="0" fillId="0" borderId="37" xfId="0" applyFill="1" applyBorder="1" applyProtection="1">
      <protection hidden="1"/>
    </xf>
    <xf numFmtId="4" fontId="0" fillId="0" borderId="59" xfId="0" applyNumberFormat="1" applyFill="1" applyBorder="1" applyProtection="1">
      <protection hidden="1"/>
    </xf>
    <xf numFmtId="4" fontId="0" fillId="0" borderId="36" xfId="0" applyNumberFormat="1" applyFill="1" applyBorder="1" applyProtection="1">
      <protection hidden="1"/>
    </xf>
    <xf numFmtId="4" fontId="0" fillId="0" borderId="37" xfId="0" applyNumberFormat="1" applyFill="1" applyBorder="1" applyProtection="1">
      <protection hidden="1"/>
    </xf>
    <xf numFmtId="3" fontId="10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4" fontId="0" fillId="0" borderId="0" xfId="0" applyNumberFormat="1" applyProtection="1">
      <protection hidden="1"/>
    </xf>
    <xf numFmtId="0" fontId="9" fillId="0" borderId="0" xfId="1" applyProtection="1">
      <protection hidden="1"/>
    </xf>
    <xf numFmtId="0" fontId="9" fillId="0" borderId="0" xfId="1" applyFill="1" applyProtection="1">
      <protection hidden="1"/>
    </xf>
    <xf numFmtId="0" fontId="14" fillId="0" borderId="0" xfId="1" applyFont="1" applyFill="1" applyAlignment="1" applyProtection="1">
      <alignment horizontal="centerContinuous"/>
      <protection hidden="1"/>
    </xf>
    <xf numFmtId="0" fontId="15" fillId="0" borderId="0" xfId="1" applyFont="1" applyFill="1" applyAlignment="1" applyProtection="1">
      <alignment horizontal="centerContinuous"/>
      <protection hidden="1"/>
    </xf>
    <xf numFmtId="0" fontId="15" fillId="0" borderId="0" xfId="1" applyFont="1" applyFill="1" applyAlignment="1" applyProtection="1">
      <alignment horizontal="right"/>
      <protection hidden="1"/>
    </xf>
    <xf numFmtId="0" fontId="3" fillId="0" borderId="44" xfId="1" applyFont="1" applyFill="1" applyBorder="1" applyProtection="1">
      <protection hidden="1"/>
    </xf>
    <xf numFmtId="0" fontId="9" fillId="0" borderId="44" xfId="1" applyFill="1" applyBorder="1" applyProtection="1">
      <protection hidden="1"/>
    </xf>
    <xf numFmtId="0" fontId="10" fillId="0" borderId="44" xfId="1" applyFont="1" applyFill="1" applyBorder="1" applyAlignment="1" applyProtection="1">
      <alignment horizontal="right"/>
      <protection hidden="1"/>
    </xf>
    <xf numFmtId="0" fontId="9" fillId="0" borderId="44" xfId="1" applyFill="1" applyBorder="1" applyAlignment="1" applyProtection="1">
      <alignment horizontal="left"/>
      <protection hidden="1"/>
    </xf>
    <xf numFmtId="0" fontId="9" fillId="0" borderId="45" xfId="1" applyFill="1" applyBorder="1" applyProtection="1">
      <protection hidden="1"/>
    </xf>
    <xf numFmtId="0" fontId="3" fillId="0" borderId="48" xfId="1" applyFont="1" applyFill="1" applyBorder="1" applyProtection="1">
      <protection hidden="1"/>
    </xf>
    <xf numFmtId="0" fontId="9" fillId="0" borderId="48" xfId="1" applyFill="1" applyBorder="1" applyProtection="1">
      <protection hidden="1"/>
    </xf>
    <xf numFmtId="0" fontId="10" fillId="0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Fill="1" applyAlignment="1" applyProtection="1">
      <alignment horizontal="right"/>
      <protection hidden="1"/>
    </xf>
    <xf numFmtId="0" fontId="9" fillId="0" borderId="0" xfId="1" applyFill="1" applyAlignment="1" applyProtection="1">
      <protection hidden="1"/>
    </xf>
    <xf numFmtId="49" fontId="4" fillId="0" borderId="57" xfId="1" applyNumberFormat="1" applyFont="1" applyFill="1" applyBorder="1" applyProtection="1">
      <protection hidden="1"/>
    </xf>
    <xf numFmtId="0" fontId="4" fillId="0" borderId="15" xfId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57" xfId="1" applyFont="1" applyFill="1" applyBorder="1" applyAlignment="1" applyProtection="1">
      <alignment horizontal="center"/>
      <protection hidden="1"/>
    </xf>
    <xf numFmtId="0" fontId="5" fillId="0" borderId="53" xfId="1" applyFont="1" applyFill="1" applyBorder="1" applyAlignment="1" applyProtection="1">
      <alignment horizontal="center"/>
      <protection hidden="1"/>
    </xf>
    <xf numFmtId="49" fontId="5" fillId="0" borderId="53" xfId="1" applyNumberFormat="1" applyFont="1" applyFill="1" applyBorder="1" applyAlignment="1" applyProtection="1">
      <alignment horizontal="left"/>
      <protection hidden="1"/>
    </xf>
    <xf numFmtId="0" fontId="5" fillId="0" borderId="53" xfId="1" applyFont="1" applyFill="1" applyBorder="1" applyProtection="1">
      <protection hidden="1"/>
    </xf>
    <xf numFmtId="0" fontId="9" fillId="0" borderId="0" xfId="1" applyNumberFormat="1" applyProtection="1">
      <protection hidden="1"/>
    </xf>
    <xf numFmtId="0" fontId="16" fillId="0" borderId="0" xfId="1" applyFont="1" applyProtection="1">
      <protection hidden="1"/>
    </xf>
    <xf numFmtId="0" fontId="7" fillId="0" borderId="53" xfId="1" applyFont="1" applyFill="1" applyBorder="1" applyAlignment="1" applyProtection="1">
      <alignment horizontal="center"/>
      <protection hidden="1"/>
    </xf>
    <xf numFmtId="49" fontId="8" fillId="0" borderId="53" xfId="1" applyNumberFormat="1" applyFont="1" applyFill="1" applyBorder="1" applyAlignment="1" applyProtection="1">
      <alignment horizontal="left"/>
      <protection hidden="1"/>
    </xf>
    <xf numFmtId="0" fontId="8" fillId="0" borderId="53" xfId="1" applyFont="1" applyFill="1" applyBorder="1" applyAlignment="1" applyProtection="1">
      <alignment wrapText="1"/>
      <protection hidden="1"/>
    </xf>
    <xf numFmtId="0" fontId="9" fillId="0" borderId="60" xfId="1" applyFill="1" applyBorder="1" applyAlignment="1" applyProtection="1">
      <alignment horizontal="center"/>
      <protection hidden="1"/>
    </xf>
    <xf numFmtId="49" fontId="3" fillId="0" borderId="60" xfId="1" applyNumberFormat="1" applyFont="1" applyFill="1" applyBorder="1" applyAlignment="1" applyProtection="1">
      <alignment horizontal="left"/>
      <protection hidden="1"/>
    </xf>
    <xf numFmtId="0" fontId="3" fillId="0" borderId="60" xfId="1" applyFont="1" applyFill="1" applyBorder="1" applyProtection="1">
      <protection hidden="1"/>
    </xf>
    <xf numFmtId="3" fontId="9" fillId="0" borderId="0" xfId="1" applyNumberFormat="1" applyProtection="1">
      <protection hidden="1"/>
    </xf>
    <xf numFmtId="0" fontId="9" fillId="0" borderId="53" xfId="1" applyBorder="1" applyProtection="1">
      <protection hidden="1"/>
    </xf>
    <xf numFmtId="0" fontId="17" fillId="0" borderId="53" xfId="1" applyFont="1" applyBorder="1" applyAlignment="1" applyProtection="1">
      <alignment wrapText="1"/>
      <protection hidden="1"/>
    </xf>
    <xf numFmtId="0" fontId="5" fillId="0" borderId="61" xfId="1" applyFont="1" applyFill="1" applyBorder="1" applyAlignment="1" applyProtection="1">
      <alignment horizontal="center"/>
      <protection hidden="1"/>
    </xf>
    <xf numFmtId="49" fontId="5" fillId="0" borderId="61" xfId="1" applyNumberFormat="1" applyFont="1" applyFill="1" applyBorder="1" applyAlignment="1" applyProtection="1">
      <alignment horizontal="left"/>
      <protection hidden="1"/>
    </xf>
    <xf numFmtId="0" fontId="5" fillId="0" borderId="61" xfId="1" applyFont="1" applyFill="1" applyBorder="1" applyProtection="1">
      <protection hidden="1"/>
    </xf>
    <xf numFmtId="0" fontId="9" fillId="0" borderId="53" xfId="1" applyBorder="1" applyAlignment="1" applyProtection="1">
      <alignment horizontal="center"/>
      <protection hidden="1"/>
    </xf>
    <xf numFmtId="0" fontId="17" fillId="0" borderId="53" xfId="1" applyFont="1" applyBorder="1" applyProtection="1">
      <protection hidden="1"/>
    </xf>
    <xf numFmtId="0" fontId="9" fillId="0" borderId="60" xfId="1" applyBorder="1" applyProtection="1">
      <protection hidden="1"/>
    </xf>
    <xf numFmtId="0" fontId="5" fillId="0" borderId="60" xfId="1" applyFont="1" applyFill="1" applyBorder="1" applyProtection="1">
      <protection hidden="1"/>
    </xf>
    <xf numFmtId="0" fontId="17" fillId="0" borderId="0" xfId="1" applyFont="1" applyProtection="1">
      <protection hidden="1"/>
    </xf>
    <xf numFmtId="2" fontId="17" fillId="0" borderId="0" xfId="1" applyNumberFormat="1" applyFont="1" applyProtection="1">
      <protection hidden="1"/>
    </xf>
    <xf numFmtId="0" fontId="9" fillId="0" borderId="0" xfId="1" applyBorder="1" applyProtection="1">
      <protection hidden="1"/>
    </xf>
    <xf numFmtId="0" fontId="17" fillId="0" borderId="0" xfId="1" applyFont="1" applyBorder="1" applyProtection="1">
      <protection hidden="1"/>
    </xf>
    <xf numFmtId="0" fontId="18" fillId="0" borderId="0" xfId="1" applyFont="1" applyAlignment="1" applyProtection="1">
      <protection hidden="1"/>
    </xf>
    <xf numFmtId="0" fontId="9" fillId="0" borderId="0" xfId="1" applyAlignment="1" applyProtection="1">
      <alignment horizontal="right"/>
      <protection hidden="1"/>
    </xf>
    <xf numFmtId="0" fontId="19" fillId="0" borderId="0" xfId="1" applyFont="1" applyBorder="1" applyProtection="1">
      <protection hidden="1"/>
    </xf>
    <xf numFmtId="3" fontId="19" fillId="0" borderId="0" xfId="1" applyNumberFormat="1" applyFont="1" applyBorder="1" applyAlignment="1" applyProtection="1">
      <alignment horizontal="right"/>
      <protection hidden="1"/>
    </xf>
    <xf numFmtId="4" fontId="19" fillId="0" borderId="0" xfId="1" applyNumberFormat="1" applyFont="1" applyBorder="1" applyProtection="1">
      <protection hidden="1"/>
    </xf>
    <xf numFmtId="0" fontId="18" fillId="0" borderId="0" xfId="1" applyFont="1" applyBorder="1" applyAlignment="1" applyProtection="1">
      <protection hidden="1"/>
    </xf>
    <xf numFmtId="0" fontId="9" fillId="0" borderId="0" xfId="1" applyBorder="1" applyAlignment="1" applyProtection="1">
      <alignment horizontal="right"/>
      <protection hidden="1"/>
    </xf>
    <xf numFmtId="0" fontId="9" fillId="0" borderId="53" xfId="1" applyFill="1" applyBorder="1" applyAlignment="1" applyProtection="1">
      <alignment horizontal="center" vertical="center"/>
      <protection hidden="1"/>
    </xf>
    <xf numFmtId="0" fontId="9" fillId="0" borderId="53" xfId="1" applyNumberFormat="1" applyFill="1" applyBorder="1" applyAlignment="1" applyProtection="1">
      <alignment horizontal="right" vertical="center"/>
      <protection hidden="1"/>
    </xf>
    <xf numFmtId="0" fontId="9" fillId="0" borderId="53" xfId="1" applyNumberFormat="1" applyFill="1" applyBorder="1" applyAlignment="1" applyProtection="1">
      <alignment horizontal="right" vertical="center"/>
      <protection locked="0" hidden="1"/>
    </xf>
    <xf numFmtId="0" fontId="9" fillId="0" borderId="53" xfId="1" applyNumberFormat="1" applyFill="1" applyBorder="1" applyAlignment="1" applyProtection="1">
      <alignment vertical="center"/>
      <protection hidden="1"/>
    </xf>
    <xf numFmtId="49" fontId="17" fillId="0" borderId="53" xfId="1" applyNumberFormat="1" applyFont="1" applyFill="1" applyBorder="1" applyAlignment="1" applyProtection="1">
      <alignment horizontal="center" vertical="center" shrinkToFit="1"/>
      <protection hidden="1"/>
    </xf>
    <xf numFmtId="4" fontId="17" fillId="0" borderId="53" xfId="1" applyNumberFormat="1" applyFont="1" applyFill="1" applyBorder="1" applyAlignment="1" applyProtection="1">
      <alignment horizontal="right" vertical="center"/>
      <protection hidden="1"/>
    </xf>
    <xf numFmtId="4" fontId="17" fillId="3" borderId="53" xfId="1" applyNumberFormat="1" applyFont="1" applyFill="1" applyBorder="1" applyAlignment="1" applyProtection="1">
      <alignment horizontal="right" vertical="center"/>
      <protection locked="0" hidden="1"/>
    </xf>
    <xf numFmtId="4" fontId="17" fillId="0" borderId="53" xfId="1" applyNumberFormat="1" applyFont="1" applyFill="1" applyBorder="1" applyAlignment="1" applyProtection="1">
      <alignment vertical="center"/>
      <protection hidden="1"/>
    </xf>
    <xf numFmtId="0" fontId="9" fillId="0" borderId="60" xfId="1" applyFill="1" applyBorder="1" applyAlignment="1" applyProtection="1">
      <alignment horizontal="center" vertical="center"/>
      <protection hidden="1"/>
    </xf>
    <xf numFmtId="4" fontId="9" fillId="0" borderId="60" xfId="1" applyNumberFormat="1" applyFill="1" applyBorder="1" applyAlignment="1" applyProtection="1">
      <alignment horizontal="right" vertical="center"/>
      <protection hidden="1"/>
    </xf>
    <xf numFmtId="4" fontId="9" fillId="0" borderId="60" xfId="1" applyNumberFormat="1" applyFill="1" applyBorder="1" applyAlignment="1" applyProtection="1">
      <alignment horizontal="right" vertical="center"/>
      <protection locked="0" hidden="1"/>
    </xf>
    <xf numFmtId="4" fontId="5" fillId="0" borderId="60" xfId="1" applyNumberFormat="1" applyFont="1" applyFill="1" applyBorder="1" applyAlignment="1" applyProtection="1">
      <alignment vertical="center"/>
      <protection hidden="1"/>
    </xf>
    <xf numFmtId="0" fontId="17" fillId="0" borderId="53" xfId="1" applyFont="1" applyFill="1" applyBorder="1" applyAlignment="1" applyProtection="1">
      <alignment horizontal="center" vertical="center"/>
      <protection hidden="1"/>
    </xf>
    <xf numFmtId="0" fontId="17" fillId="0" borderId="53" xfId="1" applyNumberFormat="1" applyFont="1" applyFill="1" applyBorder="1" applyAlignment="1" applyProtection="1">
      <alignment horizontal="right" vertical="center"/>
      <protection hidden="1"/>
    </xf>
    <xf numFmtId="2" fontId="17" fillId="0" borderId="53" xfId="1" applyNumberFormat="1" applyFont="1" applyFill="1" applyBorder="1" applyAlignment="1" applyProtection="1">
      <alignment vertical="center"/>
      <protection hidden="1"/>
    </xf>
    <xf numFmtId="0" fontId="17" fillId="0" borderId="53" xfId="1" applyNumberFormat="1" applyFont="1" applyFill="1" applyBorder="1" applyAlignment="1" applyProtection="1">
      <alignment horizontal="right" vertical="center"/>
      <protection locked="0" hidden="1"/>
    </xf>
    <xf numFmtId="0" fontId="17" fillId="0" borderId="53" xfId="1" applyNumberFormat="1" applyFont="1" applyFill="1" applyBorder="1" applyAlignment="1" applyProtection="1">
      <alignment vertical="center"/>
      <protection hidden="1"/>
    </xf>
    <xf numFmtId="0" fontId="17" fillId="0" borderId="60" xfId="1" applyFont="1" applyFill="1" applyBorder="1" applyAlignment="1" applyProtection="1">
      <alignment horizontal="center" vertical="center"/>
      <protection hidden="1"/>
    </xf>
    <xf numFmtId="4" fontId="17" fillId="0" borderId="60" xfId="1" applyNumberFormat="1" applyFont="1" applyFill="1" applyBorder="1" applyAlignment="1" applyProtection="1">
      <alignment horizontal="right" vertical="center"/>
      <protection hidden="1"/>
    </xf>
    <xf numFmtId="4" fontId="17" fillId="0" borderId="60" xfId="1" applyNumberFormat="1" applyFont="1" applyFill="1" applyBorder="1" applyAlignment="1" applyProtection="1">
      <alignment horizontal="right" vertical="center"/>
      <protection locked="0" hidden="1"/>
    </xf>
    <xf numFmtId="0" fontId="17" fillId="0" borderId="61" xfId="1" applyFont="1" applyFill="1" applyBorder="1" applyAlignment="1" applyProtection="1">
      <alignment horizontal="center" vertical="center"/>
      <protection hidden="1"/>
    </xf>
    <xf numFmtId="0" fontId="17" fillId="0" borderId="61" xfId="1" applyNumberFormat="1" applyFont="1" applyFill="1" applyBorder="1" applyAlignment="1" applyProtection="1">
      <alignment horizontal="right" vertical="center"/>
      <protection hidden="1"/>
    </xf>
    <xf numFmtId="4" fontId="17" fillId="0" borderId="61" xfId="1" applyNumberFormat="1" applyFont="1" applyFill="1" applyBorder="1" applyAlignment="1" applyProtection="1">
      <alignment horizontal="right" vertical="center"/>
      <protection hidden="1"/>
    </xf>
    <xf numFmtId="2" fontId="17" fillId="0" borderId="61" xfId="1" applyNumberFormat="1" applyFont="1" applyFill="1" applyBorder="1" applyAlignment="1" applyProtection="1">
      <alignment vertical="center"/>
      <protection hidden="1"/>
    </xf>
    <xf numFmtId="0" fontId="17" fillId="3" borderId="53" xfId="1" applyNumberFormat="1" applyFont="1" applyFill="1" applyBorder="1" applyAlignment="1" applyProtection="1">
      <alignment horizontal="right" vertical="center"/>
      <protection locked="0" hidden="1"/>
    </xf>
    <xf numFmtId="0" fontId="17" fillId="0" borderId="60" xfId="1" applyFont="1" applyBorder="1" applyAlignment="1" applyProtection="1">
      <alignment vertical="center"/>
      <protection hidden="1"/>
    </xf>
    <xf numFmtId="0" fontId="0" fillId="0" borderId="0" xfId="0" applyAlignment="1" applyProtection="1">
      <alignment horizontal="left" wrapText="1"/>
      <protection hidden="1"/>
    </xf>
    <xf numFmtId="0" fontId="3" fillId="2" borderId="19" xfId="0" applyFont="1" applyFill="1" applyBorder="1" applyAlignment="1" applyProtection="1">
      <alignment wrapText="1"/>
      <protection hidden="1"/>
    </xf>
    <xf numFmtId="0" fontId="0" fillId="0" borderId="20" xfId="0" applyBorder="1" applyAlignment="1" applyProtection="1">
      <protection hidden="1"/>
    </xf>
    <xf numFmtId="0" fontId="0" fillId="0" borderId="58" xfId="0" applyBorder="1" applyAlignment="1" applyProtection="1"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5" fillId="0" borderId="19" xfId="0" applyFont="1" applyBorder="1" applyAlignment="1" applyProtection="1">
      <alignment horizontal="left"/>
      <protection hidden="1"/>
    </xf>
    <xf numFmtId="0" fontId="5" fillId="0" borderId="20" xfId="0" applyFont="1" applyBorder="1" applyAlignment="1" applyProtection="1">
      <alignment horizontal="left"/>
      <protection hidden="1"/>
    </xf>
    <xf numFmtId="0" fontId="5" fillId="0" borderId="21" xfId="0" applyFont="1" applyBorder="1" applyAlignment="1" applyProtection="1">
      <alignment horizontal="left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9" fillId="0" borderId="42" xfId="1" applyFont="1" applyBorder="1" applyAlignment="1" applyProtection="1">
      <alignment horizontal="center"/>
      <protection hidden="1"/>
    </xf>
    <xf numFmtId="0" fontId="9" fillId="0" borderId="43" xfId="1" applyFont="1" applyBorder="1" applyAlignment="1" applyProtection="1">
      <alignment horizontal="center"/>
      <protection hidden="1"/>
    </xf>
    <xf numFmtId="0" fontId="9" fillId="0" borderId="46" xfId="1" applyFont="1" applyBorder="1" applyAlignment="1" applyProtection="1">
      <alignment horizontal="center"/>
      <protection hidden="1"/>
    </xf>
    <xf numFmtId="0" fontId="9" fillId="0" borderId="47" xfId="1" applyFont="1" applyBorder="1" applyAlignment="1" applyProtection="1">
      <alignment horizontal="center"/>
      <protection hidden="1"/>
    </xf>
    <xf numFmtId="0" fontId="9" fillId="0" borderId="48" xfId="1" applyFont="1" applyBorder="1" applyAlignment="1" applyProtection="1">
      <alignment horizontal="left"/>
      <protection hidden="1"/>
    </xf>
    <xf numFmtId="0" fontId="9" fillId="0" borderId="49" xfId="1" applyFont="1" applyBorder="1" applyAlignment="1" applyProtection="1">
      <alignment horizontal="left"/>
      <protection hidden="1"/>
    </xf>
    <xf numFmtId="3" fontId="5" fillId="0" borderId="37" xfId="0" applyNumberFormat="1" applyFont="1" applyFill="1" applyBorder="1" applyAlignment="1" applyProtection="1">
      <alignment horizontal="right"/>
      <protection hidden="1"/>
    </xf>
    <xf numFmtId="3" fontId="5" fillId="0" borderId="59" xfId="0" applyNumberFormat="1" applyFont="1" applyFill="1" applyBorder="1" applyAlignment="1" applyProtection="1">
      <alignment horizontal="right"/>
      <protection hidden="1"/>
    </xf>
    <xf numFmtId="0" fontId="13" fillId="0" borderId="0" xfId="1" applyFont="1" applyAlignment="1" applyProtection="1">
      <alignment horizontal="center"/>
      <protection hidden="1"/>
    </xf>
    <xf numFmtId="0" fontId="9" fillId="0" borderId="42" xfId="1" applyFont="1" applyFill="1" applyBorder="1" applyAlignment="1" applyProtection="1">
      <alignment horizontal="center"/>
      <protection hidden="1"/>
    </xf>
    <xf numFmtId="0" fontId="9" fillId="0" borderId="43" xfId="1" applyFont="1" applyFill="1" applyBorder="1" applyAlignment="1" applyProtection="1">
      <alignment horizontal="center"/>
      <protection hidden="1"/>
    </xf>
    <xf numFmtId="49" fontId="9" fillId="0" borderId="46" xfId="1" applyNumberFormat="1" applyFont="1" applyFill="1" applyBorder="1" applyAlignment="1" applyProtection="1">
      <alignment horizontal="center"/>
      <protection hidden="1"/>
    </xf>
    <xf numFmtId="0" fontId="9" fillId="0" borderId="47" xfId="1" applyFont="1" applyFill="1" applyBorder="1" applyAlignment="1" applyProtection="1">
      <alignment horizontal="center"/>
      <protection hidden="1"/>
    </xf>
    <xf numFmtId="0" fontId="9" fillId="0" borderId="48" xfId="1" applyFill="1" applyBorder="1" applyAlignment="1" applyProtection="1">
      <alignment horizontal="center" shrinkToFit="1"/>
      <protection hidden="1"/>
    </xf>
    <xf numFmtId="0" fontId="9" fillId="0" borderId="49" xfId="1" applyFill="1" applyBorder="1" applyAlignment="1" applyProtection="1">
      <alignment horizontal="center" shrinkToFit="1"/>
      <protection hidden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0" fontId="7" fillId="4" borderId="53" xfId="1" applyFont="1" applyFill="1" applyBorder="1" applyAlignment="1" applyProtection="1">
      <alignment horizontal="center"/>
      <protection hidden="1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0" fontId="5" fillId="4" borderId="53" xfId="1" applyFont="1" applyFill="1" applyBorder="1" applyAlignment="1">
      <alignment horizontal="center"/>
    </xf>
    <xf numFmtId="0" fontId="7" fillId="4" borderId="53" xfId="1" applyFont="1" applyFill="1" applyBorder="1" applyAlignment="1">
      <alignment horizontal="center"/>
    </xf>
    <xf numFmtId="0" fontId="9" fillId="4" borderId="60" xfId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F34" sqref="F34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2.5703125" style="3" customWidth="1"/>
    <col min="6" max="6" width="19.7109375" style="3" customWidth="1"/>
    <col min="7" max="7" width="14.140625" style="3" customWidth="1"/>
    <col min="8" max="16384" width="9.140625" style="3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4" t="s">
        <v>1</v>
      </c>
      <c r="B3" s="5"/>
      <c r="C3" s="6" t="s">
        <v>2</v>
      </c>
      <c r="D3" s="6"/>
      <c r="E3" s="6"/>
      <c r="F3" s="6" t="s">
        <v>3</v>
      </c>
      <c r="G3" s="7"/>
    </row>
    <row r="4" spans="1:57" ht="12.95" customHeight="1" x14ac:dyDescent="0.2">
      <c r="A4" s="8"/>
      <c r="B4" s="9"/>
      <c r="C4" s="10" t="s">
        <v>70</v>
      </c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27" customHeight="1" x14ac:dyDescent="0.2">
      <c r="A6" s="8"/>
      <c r="B6" s="9"/>
      <c r="C6" s="207" t="s">
        <v>161</v>
      </c>
      <c r="D6" s="208"/>
      <c r="E6" s="209"/>
      <c r="F6" s="19"/>
      <c r="G6" s="13"/>
    </row>
    <row r="7" spans="1:57" x14ac:dyDescent="0.2">
      <c r="A7" s="14" t="s">
        <v>8</v>
      </c>
      <c r="B7" s="16"/>
      <c r="C7" s="210"/>
      <c r="D7" s="211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210" t="s">
        <v>160</v>
      </c>
      <c r="D8" s="211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12"/>
      <c r="C10" s="12" t="s">
        <v>162</v>
      </c>
      <c r="D10" s="12"/>
      <c r="E10" s="30" t="s">
        <v>15</v>
      </c>
      <c r="F10" s="12"/>
      <c r="G10" s="13"/>
      <c r="BA10" s="31"/>
      <c r="BB10" s="31"/>
      <c r="BC10" s="31"/>
      <c r="BD10" s="31"/>
      <c r="BE10" s="31"/>
    </row>
    <row r="11" spans="1:57" x14ac:dyDescent="0.2">
      <c r="A11" s="29"/>
      <c r="B11" s="12"/>
      <c r="C11" s="12" t="s">
        <v>163</v>
      </c>
      <c r="D11" s="12"/>
      <c r="E11" s="212"/>
      <c r="F11" s="213"/>
      <c r="G11" s="214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12"/>
      <c r="C21" s="43">
        <f>C18+C20</f>
        <v>0</v>
      </c>
      <c r="D21" s="25" t="s">
        <v>29</v>
      </c>
      <c r="E21" s="47"/>
      <c r="F21" s="48"/>
      <c r="G21" s="43">
        <f>Položky!G74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G21</f>
        <v>0</v>
      </c>
    </row>
    <row r="23" spans="1:7" x14ac:dyDescent="0.2">
      <c r="A23" s="4" t="s">
        <v>32</v>
      </c>
      <c r="B23" s="6"/>
      <c r="C23" s="56" t="s">
        <v>33</v>
      </c>
      <c r="D23" s="6"/>
      <c r="E23" s="56" t="s">
        <v>34</v>
      </c>
      <c r="F23" s="6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7"/>
      <c r="C25" s="30" t="s">
        <v>36</v>
      </c>
      <c r="D25" s="12"/>
      <c r="E25" s="30" t="s">
        <v>36</v>
      </c>
      <c r="F25" s="12"/>
      <c r="G25" s="13"/>
    </row>
    <row r="26" spans="1:7" x14ac:dyDescent="0.2">
      <c r="A26" s="29"/>
      <c r="B26" s="58"/>
      <c r="C26" s="30" t="s">
        <v>37</v>
      </c>
      <c r="D26" s="12"/>
      <c r="E26" s="30" t="s">
        <v>38</v>
      </c>
      <c r="F26" s="12"/>
      <c r="G26" s="13"/>
    </row>
    <row r="27" spans="1:7" x14ac:dyDescent="0.2">
      <c r="A27" s="29"/>
      <c r="B27" s="12"/>
      <c r="C27" s="30"/>
      <c r="D27" s="12"/>
      <c r="E27" s="30"/>
      <c r="F27" s="12"/>
      <c r="G27" s="13"/>
    </row>
    <row r="28" spans="1:7" ht="97.5" customHeight="1" x14ac:dyDescent="0.2">
      <c r="A28" s="29"/>
      <c r="B28" s="12"/>
      <c r="C28" s="30"/>
      <c r="D28" s="12"/>
      <c r="E28" s="30"/>
      <c r="F28" s="12"/>
      <c r="G28" s="13"/>
    </row>
    <row r="29" spans="1:7" x14ac:dyDescent="0.2">
      <c r="A29" s="14" t="s">
        <v>39</v>
      </c>
      <c r="B29" s="16"/>
      <c r="C29" s="59">
        <v>0</v>
      </c>
      <c r="D29" s="16" t="s">
        <v>40</v>
      </c>
      <c r="E29" s="17"/>
      <c r="F29" s="60">
        <f>C22</f>
        <v>0</v>
      </c>
      <c r="G29" s="18"/>
    </row>
    <row r="30" spans="1:7" x14ac:dyDescent="0.2">
      <c r="A30" s="14" t="s">
        <v>39</v>
      </c>
      <c r="B30" s="16"/>
      <c r="C30" s="59">
        <v>15</v>
      </c>
      <c r="D30" s="16" t="s">
        <v>40</v>
      </c>
      <c r="E30" s="17"/>
      <c r="F30" s="60">
        <v>0</v>
      </c>
      <c r="G30" s="18"/>
    </row>
    <row r="31" spans="1:7" x14ac:dyDescent="0.2">
      <c r="A31" s="14" t="s">
        <v>41</v>
      </c>
      <c r="B31" s="16"/>
      <c r="C31" s="59">
        <v>15</v>
      </c>
      <c r="D31" s="16" t="s">
        <v>40</v>
      </c>
      <c r="E31" s="17"/>
      <c r="F31" s="61">
        <f>ROUND(PRODUCT(F30,C31/100),0)</f>
        <v>0</v>
      </c>
      <c r="G31" s="28"/>
    </row>
    <row r="32" spans="1:7" x14ac:dyDescent="0.2">
      <c r="A32" s="14" t="s">
        <v>39</v>
      </c>
      <c r="B32" s="16"/>
      <c r="C32" s="59">
        <v>21</v>
      </c>
      <c r="D32" s="16" t="s">
        <v>40</v>
      </c>
      <c r="E32" s="17"/>
      <c r="F32" s="60">
        <f>F29</f>
        <v>0</v>
      </c>
      <c r="G32" s="18"/>
    </row>
    <row r="33" spans="1:8" x14ac:dyDescent="0.2">
      <c r="A33" s="14" t="s">
        <v>41</v>
      </c>
      <c r="B33" s="16"/>
      <c r="C33" s="59">
        <v>21</v>
      </c>
      <c r="D33" s="16" t="s">
        <v>40</v>
      </c>
      <c r="E33" s="17"/>
      <c r="F33" s="61">
        <f>ROUND(PRODUCT(F32,C33/100),0)</f>
        <v>0</v>
      </c>
      <c r="G33" s="28"/>
    </row>
    <row r="34" spans="1:8" s="67" customFormat="1" ht="19.5" customHeight="1" thickBot="1" x14ac:dyDescent="0.3">
      <c r="A34" s="62" t="s">
        <v>42</v>
      </c>
      <c r="B34" s="63"/>
      <c r="C34" s="63"/>
      <c r="D34" s="63"/>
      <c r="E34" s="64"/>
      <c r="F34" s="65">
        <f>ROUND(SUM(F30:F33),0)</f>
        <v>0</v>
      </c>
      <c r="G34" s="66"/>
    </row>
    <row r="36" spans="1:8" x14ac:dyDescent="0.2">
      <c r="A36" s="68" t="s">
        <v>43</v>
      </c>
      <c r="B36" s="68"/>
      <c r="C36" s="68"/>
      <c r="D36" s="68"/>
      <c r="E36" s="68"/>
      <c r="F36" s="68"/>
      <c r="G36" s="68"/>
      <c r="H36" s="3" t="s">
        <v>4</v>
      </c>
    </row>
    <row r="37" spans="1:8" ht="14.25" customHeight="1" x14ac:dyDescent="0.2">
      <c r="A37" s="68"/>
      <c r="B37" s="215"/>
      <c r="C37" s="215"/>
      <c r="D37" s="215"/>
      <c r="E37" s="215"/>
      <c r="F37" s="215"/>
      <c r="G37" s="215"/>
      <c r="H37" s="3" t="s">
        <v>4</v>
      </c>
    </row>
    <row r="38" spans="1:8" ht="12.75" customHeight="1" x14ac:dyDescent="0.2">
      <c r="A38" s="69"/>
      <c r="B38" s="215"/>
      <c r="C38" s="215"/>
      <c r="D38" s="215"/>
      <c r="E38" s="215"/>
      <c r="F38" s="215"/>
      <c r="G38" s="215"/>
      <c r="H38" s="3" t="s">
        <v>4</v>
      </c>
    </row>
    <row r="39" spans="1:8" x14ac:dyDescent="0.2">
      <c r="A39" s="69"/>
      <c r="B39" s="215"/>
      <c r="C39" s="215"/>
      <c r="D39" s="215"/>
      <c r="E39" s="215"/>
      <c r="F39" s="215"/>
      <c r="G39" s="215"/>
      <c r="H39" s="3" t="s">
        <v>4</v>
      </c>
    </row>
    <row r="40" spans="1:8" x14ac:dyDescent="0.2">
      <c r="A40" s="69"/>
      <c r="B40" s="215"/>
      <c r="C40" s="215"/>
      <c r="D40" s="215"/>
      <c r="E40" s="215"/>
      <c r="F40" s="215"/>
      <c r="G40" s="215"/>
      <c r="H40" s="3" t="s">
        <v>4</v>
      </c>
    </row>
    <row r="41" spans="1:8" x14ac:dyDescent="0.2">
      <c r="A41" s="69"/>
      <c r="B41" s="215"/>
      <c r="C41" s="215"/>
      <c r="D41" s="215"/>
      <c r="E41" s="215"/>
      <c r="F41" s="215"/>
      <c r="G41" s="215"/>
      <c r="H41" s="3" t="s">
        <v>4</v>
      </c>
    </row>
    <row r="42" spans="1:8" x14ac:dyDescent="0.2">
      <c r="A42" s="69"/>
      <c r="B42" s="215"/>
      <c r="C42" s="215"/>
      <c r="D42" s="215"/>
      <c r="E42" s="215"/>
      <c r="F42" s="215"/>
      <c r="G42" s="215"/>
      <c r="H42" s="3" t="s">
        <v>4</v>
      </c>
    </row>
    <row r="43" spans="1:8" x14ac:dyDescent="0.2">
      <c r="A43" s="69"/>
      <c r="B43" s="215"/>
      <c r="C43" s="215"/>
      <c r="D43" s="215"/>
      <c r="E43" s="215"/>
      <c r="F43" s="215"/>
      <c r="G43" s="215"/>
      <c r="H43" s="3" t="s">
        <v>4</v>
      </c>
    </row>
    <row r="44" spans="1:8" x14ac:dyDescent="0.2">
      <c r="A44" s="69"/>
      <c r="B44" s="215"/>
      <c r="C44" s="215"/>
      <c r="D44" s="215"/>
      <c r="E44" s="215"/>
      <c r="F44" s="215"/>
      <c r="G44" s="215"/>
      <c r="H44" s="3" t="s">
        <v>4</v>
      </c>
    </row>
    <row r="45" spans="1:8" ht="3" customHeight="1" x14ac:dyDescent="0.2">
      <c r="A45" s="69"/>
      <c r="B45" s="215"/>
      <c r="C45" s="215"/>
      <c r="D45" s="215"/>
      <c r="E45" s="215"/>
      <c r="F45" s="215"/>
      <c r="G45" s="215"/>
      <c r="H45" s="3" t="s">
        <v>4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sheetProtection algorithmName="SHA-512" hashValue="03mR8/mpThVuQcdLQkYrDXsYzTa1puj0LBd1VMBO7C60BfbgvphCLpAP89xtBTbxU3QtZNvhPSFNSHe2DbFUow==" saltValue="NENLUIqJgn45sZeSN4gOyA==" spinCount="100000" sheet="1" objects="1" scenarios="1"/>
  <mergeCells count="15">
    <mergeCell ref="B54:G54"/>
    <mergeCell ref="B55:G55"/>
    <mergeCell ref="C6:E6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D5" sqref="D5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216" t="s">
        <v>5</v>
      </c>
      <c r="B1" s="217"/>
      <c r="C1" s="70" t="str">
        <f>CONCATENATE(cislostavby," ",nazevstavby)</f>
        <v xml:space="preserve"> Udržovací práce na hřbitovní kapli na parc.č. 217 a na parc.č.128/2</v>
      </c>
      <c r="D1" s="71"/>
      <c r="E1" s="72"/>
      <c r="F1" s="71"/>
      <c r="G1" s="73"/>
      <c r="H1" s="74"/>
      <c r="I1" s="75"/>
    </row>
    <row r="2" spans="1:9" ht="13.5" thickBot="1" x14ac:dyDescent="0.25">
      <c r="A2" s="218" t="s">
        <v>1</v>
      </c>
      <c r="B2" s="219"/>
      <c r="C2" s="76" t="str">
        <f>CONCATENATE(cisloobjektu," ",nazevobjektu)</f>
        <v xml:space="preserve"> Hřbitovní kaple</v>
      </c>
      <c r="D2" s="77"/>
      <c r="E2" s="78"/>
      <c r="F2" s="77"/>
      <c r="G2" s="220"/>
      <c r="H2" s="220"/>
      <c r="I2" s="221"/>
    </row>
    <row r="3" spans="1:9" ht="13.5" thickTop="1" x14ac:dyDescent="0.2">
      <c r="F3" s="12"/>
    </row>
    <row r="4" spans="1:9" ht="19.5" customHeight="1" x14ac:dyDescent="0.25">
      <c r="A4" s="79" t="s">
        <v>44</v>
      </c>
      <c r="B4" s="1"/>
      <c r="C4" s="1"/>
      <c r="D4" s="1"/>
      <c r="E4" s="80"/>
      <c r="F4" s="1"/>
      <c r="G4" s="1"/>
      <c r="H4" s="1"/>
      <c r="I4" s="1"/>
    </row>
    <row r="5" spans="1:9" ht="13.5" thickBot="1" x14ac:dyDescent="0.25"/>
    <row r="6" spans="1:9" s="12" customFormat="1" ht="13.5" thickBot="1" x14ac:dyDescent="0.25">
      <c r="A6" s="81"/>
      <c r="B6" s="82" t="s">
        <v>45</v>
      </c>
      <c r="C6" s="82"/>
      <c r="D6" s="83"/>
      <c r="E6" s="84" t="s">
        <v>46</v>
      </c>
      <c r="F6" s="85" t="s">
        <v>47</v>
      </c>
      <c r="G6" s="85" t="s">
        <v>48</v>
      </c>
      <c r="H6" s="85" t="s">
        <v>49</v>
      </c>
      <c r="I6" s="86" t="s">
        <v>27</v>
      </c>
    </row>
    <row r="7" spans="1:9" s="12" customFormat="1" x14ac:dyDescent="0.2">
      <c r="A7" s="87" t="str">
        <f>Položky!B7</f>
        <v>1</v>
      </c>
      <c r="B7" s="88" t="str">
        <f>Položky!C7</f>
        <v>Zemní práce</v>
      </c>
      <c r="C7" s="89"/>
      <c r="D7" s="90"/>
      <c r="E7" s="91">
        <f>Položky!BA13</f>
        <v>0</v>
      </c>
      <c r="F7" s="92">
        <f>Položky!BB13</f>
        <v>0</v>
      </c>
      <c r="G7" s="92">
        <f>Položky!BC13</f>
        <v>0</v>
      </c>
      <c r="H7" s="92">
        <f>Položky!BD13</f>
        <v>0</v>
      </c>
      <c r="I7" s="93">
        <f>Položky!BE13</f>
        <v>0</v>
      </c>
    </row>
    <row r="8" spans="1:9" s="12" customFormat="1" x14ac:dyDescent="0.2">
      <c r="A8" s="87" t="str">
        <f>Položky!B14</f>
        <v>5</v>
      </c>
      <c r="B8" s="88" t="str">
        <f>Položky!C14</f>
        <v>Komunikace</v>
      </c>
      <c r="C8" s="89"/>
      <c r="D8" s="90"/>
      <c r="E8" s="91">
        <f>Položky!BA16</f>
        <v>0</v>
      </c>
      <c r="F8" s="92">
        <f>Položky!BB16</f>
        <v>0</v>
      </c>
      <c r="G8" s="92">
        <f>Položky!BC16</f>
        <v>0</v>
      </c>
      <c r="H8" s="92">
        <f>Položky!BD16</f>
        <v>0</v>
      </c>
      <c r="I8" s="93">
        <f>Položky!BE16</f>
        <v>0</v>
      </c>
    </row>
    <row r="9" spans="1:9" s="12" customFormat="1" x14ac:dyDescent="0.2">
      <c r="A9" s="87" t="str">
        <f>Položky!B17</f>
        <v>62</v>
      </c>
      <c r="B9" s="88" t="str">
        <f>Položky!C17</f>
        <v>Upravy povrchů vnější</v>
      </c>
      <c r="C9" s="89"/>
      <c r="D9" s="90"/>
      <c r="E9" s="91">
        <f>Položky!BA22</f>
        <v>0</v>
      </c>
      <c r="F9" s="92">
        <f>Položky!BB22</f>
        <v>0</v>
      </c>
      <c r="G9" s="92">
        <f>Položky!BC22</f>
        <v>0</v>
      </c>
      <c r="H9" s="92">
        <f>Položky!BD22</f>
        <v>0</v>
      </c>
      <c r="I9" s="93">
        <f>Položky!BE22</f>
        <v>0</v>
      </c>
    </row>
    <row r="10" spans="1:9" s="12" customFormat="1" x14ac:dyDescent="0.2">
      <c r="A10" s="87" t="str">
        <f>Položky!B23</f>
        <v>91</v>
      </c>
      <c r="B10" s="88" t="str">
        <f>Položky!C23</f>
        <v>Doplňující práce na komunikaci</v>
      </c>
      <c r="C10" s="89"/>
      <c r="D10" s="90"/>
      <c r="E10" s="91">
        <f>Položky!BA25</f>
        <v>0</v>
      </c>
      <c r="F10" s="92">
        <f>Položky!BB25</f>
        <v>0</v>
      </c>
      <c r="G10" s="92">
        <f>Položky!BC25</f>
        <v>0</v>
      </c>
      <c r="H10" s="92">
        <f>Položky!BD25</f>
        <v>0</v>
      </c>
      <c r="I10" s="93">
        <f>Položky!BE25</f>
        <v>0</v>
      </c>
    </row>
    <row r="11" spans="1:9" s="12" customFormat="1" x14ac:dyDescent="0.2">
      <c r="A11" s="87" t="str">
        <f>Položky!B26</f>
        <v>94</v>
      </c>
      <c r="B11" s="88" t="str">
        <f>Položky!C26</f>
        <v>Lešení a stavební výtahy</v>
      </c>
      <c r="C11" s="89"/>
      <c r="D11" s="90"/>
      <c r="E11" s="91">
        <f>Položky!BA30</f>
        <v>0</v>
      </c>
      <c r="F11" s="92">
        <f>Položky!BB30</f>
        <v>0</v>
      </c>
      <c r="G11" s="92">
        <f>Položky!BC30</f>
        <v>0</v>
      </c>
      <c r="H11" s="92">
        <f>Položky!BD30</f>
        <v>0</v>
      </c>
      <c r="I11" s="93">
        <f>Položky!BE30</f>
        <v>0</v>
      </c>
    </row>
    <row r="12" spans="1:9" s="12" customFormat="1" x14ac:dyDescent="0.2">
      <c r="A12" s="87" t="str">
        <f>Položky!B31</f>
        <v>97</v>
      </c>
      <c r="B12" s="88" t="str">
        <f>Položky!C31</f>
        <v>Prorážení otvorů</v>
      </c>
      <c r="C12" s="89"/>
      <c r="D12" s="90"/>
      <c r="E12" s="91">
        <f>Položky!BA35</f>
        <v>0</v>
      </c>
      <c r="F12" s="92">
        <f>Položky!BB35</f>
        <v>0</v>
      </c>
      <c r="G12" s="92">
        <f>Položky!BC35</f>
        <v>0</v>
      </c>
      <c r="H12" s="92">
        <f>Položky!BD35</f>
        <v>0</v>
      </c>
      <c r="I12" s="93">
        <f>Položky!BE35</f>
        <v>0</v>
      </c>
    </row>
    <row r="13" spans="1:9" s="12" customFormat="1" x14ac:dyDescent="0.2">
      <c r="A13" s="87" t="str">
        <f>Položky!B36</f>
        <v>99</v>
      </c>
      <c r="B13" s="88" t="str">
        <f>Položky!C36</f>
        <v>Staveništní přesun hmot</v>
      </c>
      <c r="C13" s="89"/>
      <c r="D13" s="90"/>
      <c r="E13" s="91">
        <f>Položky!BA39</f>
        <v>0</v>
      </c>
      <c r="F13" s="92">
        <f>Položky!BB39</f>
        <v>0</v>
      </c>
      <c r="G13" s="92">
        <f>Položky!BC39</f>
        <v>0</v>
      </c>
      <c r="H13" s="92">
        <f>Položky!BD39</f>
        <v>0</v>
      </c>
      <c r="I13" s="93">
        <f>Položky!BE39</f>
        <v>0</v>
      </c>
    </row>
    <row r="14" spans="1:9" s="12" customFormat="1" x14ac:dyDescent="0.2">
      <c r="A14" s="87" t="str">
        <f>Položky!B40</f>
        <v>711</v>
      </c>
      <c r="B14" s="88" t="str">
        <f>Položky!C40</f>
        <v>Izolace proti vodě</v>
      </c>
      <c r="C14" s="89"/>
      <c r="D14" s="90"/>
      <c r="E14" s="91">
        <f>Položky!BA42</f>
        <v>0</v>
      </c>
      <c r="F14" s="92">
        <f>Položky!BB42</f>
        <v>0</v>
      </c>
      <c r="G14" s="92">
        <f>Položky!BC42</f>
        <v>0</v>
      </c>
      <c r="H14" s="92">
        <f>Položky!BD42</f>
        <v>0</v>
      </c>
      <c r="I14" s="93">
        <f>Položky!BE42</f>
        <v>0</v>
      </c>
    </row>
    <row r="15" spans="1:9" s="12" customFormat="1" x14ac:dyDescent="0.2">
      <c r="A15" s="87" t="str">
        <f>Položky!B43</f>
        <v>762</v>
      </c>
      <c r="B15" s="88" t="str">
        <f>Položky!C43</f>
        <v>Konstrukce tesařské</v>
      </c>
      <c r="C15" s="89"/>
      <c r="D15" s="90"/>
      <c r="E15" s="91">
        <f>Položky!BA49</f>
        <v>0</v>
      </c>
      <c r="F15" s="92">
        <f>Položky!BB49</f>
        <v>0</v>
      </c>
      <c r="G15" s="92">
        <f>Položky!BC49</f>
        <v>0</v>
      </c>
      <c r="H15" s="92">
        <f>Položky!BD49</f>
        <v>0</v>
      </c>
      <c r="I15" s="93">
        <f>Položky!BE49</f>
        <v>0</v>
      </c>
    </row>
    <row r="16" spans="1:9" s="12" customFormat="1" x14ac:dyDescent="0.2">
      <c r="A16" s="87" t="str">
        <f>Položky!B50</f>
        <v>764</v>
      </c>
      <c r="B16" s="88" t="str">
        <f>Položky!C50</f>
        <v>Konstrukce klempířské</v>
      </c>
      <c r="C16" s="89"/>
      <c r="D16" s="90"/>
      <c r="E16" s="91">
        <f>Položky!BA59</f>
        <v>0</v>
      </c>
      <c r="F16" s="92">
        <f>Položky!BB59</f>
        <v>0</v>
      </c>
      <c r="G16" s="92">
        <f>Položky!BC59</f>
        <v>0</v>
      </c>
      <c r="H16" s="92">
        <f>Položky!BD59</f>
        <v>0</v>
      </c>
      <c r="I16" s="93">
        <f>Položky!BE59</f>
        <v>0</v>
      </c>
    </row>
    <row r="17" spans="1:57" s="12" customFormat="1" x14ac:dyDescent="0.2">
      <c r="A17" s="87" t="str">
        <f>Položky!B63</f>
        <v>783</v>
      </c>
      <c r="B17" s="88" t="str">
        <f>Položky!C63</f>
        <v>Nátěry</v>
      </c>
      <c r="C17" s="89"/>
      <c r="D17" s="90"/>
      <c r="E17" s="91">
        <f>Položky!BA62</f>
        <v>0</v>
      </c>
      <c r="F17" s="92">
        <f>Položky!BB62</f>
        <v>0</v>
      </c>
      <c r="G17" s="92">
        <f>Položky!BC62</f>
        <v>0</v>
      </c>
      <c r="H17" s="92">
        <f>Položky!BD62</f>
        <v>0</v>
      </c>
      <c r="I17" s="93">
        <f>Položky!BE62</f>
        <v>0</v>
      </c>
    </row>
    <row r="18" spans="1:57" s="12" customFormat="1" ht="13.5" thickBot="1" x14ac:dyDescent="0.25">
      <c r="A18" s="87" t="str">
        <f>Položky!B66</f>
        <v>787</v>
      </c>
      <c r="B18" s="88" t="str">
        <f>Položky!C66</f>
        <v>Zasklívání</v>
      </c>
      <c r="C18" s="89"/>
      <c r="D18" s="90"/>
      <c r="E18" s="91">
        <f>Položky!BA65</f>
        <v>0</v>
      </c>
      <c r="F18" s="92">
        <f>Položky!BB65</f>
        <v>0</v>
      </c>
      <c r="G18" s="92">
        <f>Položky!BC65</f>
        <v>0</v>
      </c>
      <c r="H18" s="92">
        <f>Položky!BD65</f>
        <v>0</v>
      </c>
      <c r="I18" s="93">
        <f>Položky!BE65</f>
        <v>0</v>
      </c>
    </row>
    <row r="19" spans="1:57" s="99" customFormat="1" ht="13.5" thickBot="1" x14ac:dyDescent="0.25">
      <c r="A19" s="94"/>
      <c r="B19" s="82" t="s">
        <v>50</v>
      </c>
      <c r="C19" s="82"/>
      <c r="D19" s="95"/>
      <c r="E19" s="96">
        <f>SUM(E7:E18)</f>
        <v>0</v>
      </c>
      <c r="F19" s="97">
        <f>SUM(F7:F18)</f>
        <v>0</v>
      </c>
      <c r="G19" s="97">
        <f>SUM(G7:G18)</f>
        <v>0</v>
      </c>
      <c r="H19" s="97">
        <f>SUM(H7:H18)</f>
        <v>0</v>
      </c>
      <c r="I19" s="98">
        <f>SUM(I7:I18)</f>
        <v>0</v>
      </c>
    </row>
    <row r="20" spans="1:57" x14ac:dyDescent="0.2">
      <c r="A20" s="89"/>
      <c r="B20" s="89"/>
      <c r="C20" s="89"/>
      <c r="D20" s="89"/>
      <c r="E20" s="89"/>
      <c r="F20" s="89"/>
      <c r="G20" s="89"/>
      <c r="H20" s="89"/>
      <c r="I20" s="89"/>
    </row>
    <row r="21" spans="1:57" ht="19.5" customHeight="1" x14ac:dyDescent="0.25">
      <c r="A21" s="100" t="s">
        <v>51</v>
      </c>
      <c r="B21" s="100"/>
      <c r="C21" s="100"/>
      <c r="D21" s="100"/>
      <c r="E21" s="100"/>
      <c r="F21" s="100"/>
      <c r="G21" s="101"/>
      <c r="H21" s="100"/>
      <c r="I21" s="100"/>
      <c r="BA21" s="31"/>
      <c r="BB21" s="31"/>
      <c r="BC21" s="31"/>
      <c r="BD21" s="31"/>
      <c r="BE21" s="31"/>
    </row>
    <row r="22" spans="1:57" ht="13.5" thickBot="1" x14ac:dyDescent="0.25">
      <c r="A22" s="102"/>
      <c r="B22" s="102"/>
      <c r="C22" s="102"/>
      <c r="D22" s="102"/>
      <c r="E22" s="102"/>
      <c r="F22" s="102"/>
      <c r="G22" s="102"/>
      <c r="H22" s="102"/>
      <c r="I22" s="102"/>
    </row>
    <row r="23" spans="1:57" x14ac:dyDescent="0.2">
      <c r="A23" s="103" t="s">
        <v>52</v>
      </c>
      <c r="B23" s="104"/>
      <c r="C23" s="104"/>
      <c r="D23" s="105"/>
      <c r="E23" s="106" t="s">
        <v>53</v>
      </c>
      <c r="F23" s="107" t="s">
        <v>54</v>
      </c>
      <c r="G23" s="108" t="s">
        <v>55</v>
      </c>
      <c r="H23" s="109"/>
      <c r="I23" s="110" t="s">
        <v>53</v>
      </c>
    </row>
    <row r="24" spans="1:57" x14ac:dyDescent="0.2">
      <c r="A24" s="111"/>
      <c r="B24" s="112"/>
      <c r="C24" s="112"/>
      <c r="D24" s="113"/>
      <c r="E24" s="114"/>
      <c r="F24" s="115"/>
      <c r="G24" s="116">
        <f>CHOOSE(BA24+1,HSV+PSV,HSV+PSV+Mont,HSV+PSV+Dodavka+Mont,HSV,PSV,Mont,Dodavka,Mont+Dodavka,0)</f>
        <v>0</v>
      </c>
      <c r="H24" s="117"/>
      <c r="I24" s="118">
        <f>E24+F24*G24/100</f>
        <v>0</v>
      </c>
      <c r="BA24" s="3">
        <v>8</v>
      </c>
    </row>
    <row r="25" spans="1:57" ht="13.5" thickBot="1" x14ac:dyDescent="0.25">
      <c r="A25" s="119"/>
      <c r="B25" s="120" t="s">
        <v>56</v>
      </c>
      <c r="C25" s="121"/>
      <c r="D25" s="122"/>
      <c r="E25" s="123"/>
      <c r="F25" s="124"/>
      <c r="G25" s="124"/>
      <c r="H25" s="222">
        <f>SUM(H24:H24)</f>
        <v>0</v>
      </c>
      <c r="I25" s="223"/>
    </row>
    <row r="26" spans="1:57" x14ac:dyDescent="0.2">
      <c r="A26" s="102"/>
      <c r="B26" s="102"/>
      <c r="C26" s="102"/>
      <c r="D26" s="102"/>
      <c r="E26" s="102"/>
      <c r="F26" s="102"/>
      <c r="G26" s="102"/>
      <c r="H26" s="102"/>
      <c r="I26" s="102"/>
    </row>
    <row r="27" spans="1:57" x14ac:dyDescent="0.2">
      <c r="B27" s="99"/>
      <c r="F27" s="125"/>
      <c r="G27" s="126"/>
      <c r="H27" s="126"/>
      <c r="I27" s="127"/>
    </row>
    <row r="28" spans="1:57" x14ac:dyDescent="0.2">
      <c r="F28" s="125"/>
      <c r="G28" s="126"/>
      <c r="H28" s="126"/>
      <c r="I28" s="127"/>
    </row>
    <row r="29" spans="1:57" x14ac:dyDescent="0.2">
      <c r="F29" s="125"/>
      <c r="G29" s="126"/>
      <c r="H29" s="126"/>
      <c r="I29" s="127"/>
    </row>
    <row r="30" spans="1:57" x14ac:dyDescent="0.2">
      <c r="F30" s="125"/>
      <c r="G30" s="126"/>
      <c r="H30" s="126"/>
      <c r="I30" s="127"/>
    </row>
    <row r="31" spans="1:57" x14ac:dyDescent="0.2">
      <c r="F31" s="125"/>
      <c r="G31" s="126"/>
      <c r="H31" s="126"/>
      <c r="I31" s="127"/>
    </row>
    <row r="32" spans="1:57" x14ac:dyDescent="0.2">
      <c r="F32" s="125"/>
      <c r="G32" s="126"/>
      <c r="H32" s="126"/>
      <c r="I32" s="127"/>
    </row>
    <row r="33" spans="6:9" x14ac:dyDescent="0.2">
      <c r="F33" s="125"/>
      <c r="G33" s="126"/>
      <c r="H33" s="126"/>
      <c r="I33" s="127"/>
    </row>
    <row r="34" spans="6:9" x14ac:dyDescent="0.2">
      <c r="F34" s="125"/>
      <c r="G34" s="126"/>
      <c r="H34" s="126"/>
      <c r="I34" s="127"/>
    </row>
    <row r="35" spans="6:9" x14ac:dyDescent="0.2">
      <c r="F35" s="125"/>
      <c r="G35" s="126"/>
      <c r="H35" s="126"/>
      <c r="I35" s="127"/>
    </row>
    <row r="36" spans="6:9" x14ac:dyDescent="0.2">
      <c r="F36" s="125"/>
      <c r="G36" s="126"/>
      <c r="H36" s="126"/>
      <c r="I36" s="127"/>
    </row>
    <row r="37" spans="6:9" x14ac:dyDescent="0.2">
      <c r="F37" s="125"/>
      <c r="G37" s="126"/>
      <c r="H37" s="126"/>
      <c r="I37" s="127"/>
    </row>
    <row r="38" spans="6:9" x14ac:dyDescent="0.2">
      <c r="F38" s="125"/>
      <c r="G38" s="126"/>
      <c r="H38" s="126"/>
      <c r="I38" s="127"/>
    </row>
    <row r="39" spans="6:9" x14ac:dyDescent="0.2">
      <c r="F39" s="125"/>
      <c r="G39" s="126"/>
      <c r="H39" s="126"/>
      <c r="I39" s="127"/>
    </row>
    <row r="40" spans="6:9" x14ac:dyDescent="0.2">
      <c r="F40" s="125"/>
      <c r="G40" s="126"/>
      <c r="H40" s="126"/>
      <c r="I40" s="127"/>
    </row>
    <row r="41" spans="6:9" x14ac:dyDescent="0.2">
      <c r="F41" s="125"/>
      <c r="G41" s="126"/>
      <c r="H41" s="126"/>
      <c r="I41" s="127"/>
    </row>
    <row r="42" spans="6:9" x14ac:dyDescent="0.2">
      <c r="F42" s="125"/>
      <c r="G42" s="126"/>
      <c r="H42" s="126"/>
      <c r="I42" s="127"/>
    </row>
    <row r="43" spans="6:9" x14ac:dyDescent="0.2">
      <c r="F43" s="125"/>
      <c r="G43" s="126"/>
      <c r="H43" s="126"/>
      <c r="I43" s="127"/>
    </row>
    <row r="44" spans="6:9" x14ac:dyDescent="0.2">
      <c r="F44" s="125"/>
      <c r="G44" s="126"/>
      <c r="H44" s="126"/>
      <c r="I44" s="127"/>
    </row>
    <row r="45" spans="6:9" x14ac:dyDescent="0.2">
      <c r="F45" s="125"/>
      <c r="G45" s="126"/>
      <c r="H45" s="126"/>
      <c r="I45" s="127"/>
    </row>
    <row r="46" spans="6:9" x14ac:dyDescent="0.2">
      <c r="F46" s="125"/>
      <c r="G46" s="126"/>
      <c r="H46" s="126"/>
      <c r="I46" s="127"/>
    </row>
    <row r="47" spans="6:9" x14ac:dyDescent="0.2">
      <c r="F47" s="125"/>
      <c r="G47" s="126"/>
      <c r="H47" s="126"/>
      <c r="I47" s="127"/>
    </row>
    <row r="48" spans="6:9" x14ac:dyDescent="0.2">
      <c r="F48" s="125"/>
      <c r="G48" s="126"/>
      <c r="H48" s="126"/>
      <c r="I48" s="127"/>
    </row>
    <row r="49" spans="6:9" x14ac:dyDescent="0.2">
      <c r="F49" s="125"/>
      <c r="G49" s="126"/>
      <c r="H49" s="126"/>
      <c r="I49" s="127"/>
    </row>
    <row r="50" spans="6:9" x14ac:dyDescent="0.2">
      <c r="F50" s="125"/>
      <c r="G50" s="126"/>
      <c r="H50" s="126"/>
      <c r="I50" s="127"/>
    </row>
    <row r="51" spans="6:9" x14ac:dyDescent="0.2">
      <c r="F51" s="125"/>
      <c r="G51" s="126"/>
      <c r="H51" s="126"/>
      <c r="I51" s="127"/>
    </row>
    <row r="52" spans="6:9" x14ac:dyDescent="0.2">
      <c r="F52" s="125"/>
      <c r="G52" s="126"/>
      <c r="H52" s="126"/>
      <c r="I52" s="127"/>
    </row>
    <row r="53" spans="6:9" x14ac:dyDescent="0.2">
      <c r="F53" s="125"/>
      <c r="G53" s="126"/>
      <c r="H53" s="126"/>
      <c r="I53" s="127"/>
    </row>
    <row r="54" spans="6:9" x14ac:dyDescent="0.2">
      <c r="F54" s="125"/>
      <c r="G54" s="126"/>
      <c r="H54" s="126"/>
      <c r="I54" s="127"/>
    </row>
    <row r="55" spans="6:9" x14ac:dyDescent="0.2">
      <c r="F55" s="125"/>
      <c r="G55" s="126"/>
      <c r="H55" s="126"/>
      <c r="I55" s="127"/>
    </row>
    <row r="56" spans="6:9" x14ac:dyDescent="0.2">
      <c r="F56" s="125"/>
      <c r="G56" s="126"/>
      <c r="H56" s="126"/>
      <c r="I56" s="127"/>
    </row>
    <row r="57" spans="6:9" x14ac:dyDescent="0.2">
      <c r="F57" s="125"/>
      <c r="G57" s="126"/>
      <c r="H57" s="126"/>
      <c r="I57" s="127"/>
    </row>
    <row r="58" spans="6:9" x14ac:dyDescent="0.2">
      <c r="F58" s="125"/>
      <c r="G58" s="126"/>
      <c r="H58" s="126"/>
      <c r="I58" s="127"/>
    </row>
    <row r="59" spans="6:9" x14ac:dyDescent="0.2">
      <c r="F59" s="125"/>
      <c r="G59" s="126"/>
      <c r="H59" s="126"/>
      <c r="I59" s="127"/>
    </row>
    <row r="60" spans="6:9" x14ac:dyDescent="0.2">
      <c r="F60" s="125"/>
      <c r="G60" s="126"/>
      <c r="H60" s="126"/>
      <c r="I60" s="127"/>
    </row>
    <row r="61" spans="6:9" x14ac:dyDescent="0.2">
      <c r="F61" s="125"/>
      <c r="G61" s="126"/>
      <c r="H61" s="126"/>
      <c r="I61" s="127"/>
    </row>
    <row r="62" spans="6:9" x14ac:dyDescent="0.2">
      <c r="F62" s="125"/>
      <c r="G62" s="126"/>
      <c r="H62" s="126"/>
      <c r="I62" s="127"/>
    </row>
    <row r="63" spans="6:9" x14ac:dyDescent="0.2">
      <c r="F63" s="125"/>
      <c r="G63" s="126"/>
      <c r="H63" s="126"/>
      <c r="I63" s="127"/>
    </row>
    <row r="64" spans="6:9" x14ac:dyDescent="0.2">
      <c r="F64" s="125"/>
      <c r="G64" s="126"/>
      <c r="H64" s="126"/>
      <c r="I64" s="127"/>
    </row>
    <row r="65" spans="6:9" x14ac:dyDescent="0.2">
      <c r="F65" s="125"/>
      <c r="G65" s="126"/>
      <c r="H65" s="126"/>
      <c r="I65" s="127"/>
    </row>
    <row r="66" spans="6:9" x14ac:dyDescent="0.2">
      <c r="F66" s="125"/>
      <c r="G66" s="126"/>
      <c r="H66" s="126"/>
      <c r="I66" s="127"/>
    </row>
    <row r="67" spans="6:9" x14ac:dyDescent="0.2">
      <c r="F67" s="125"/>
      <c r="G67" s="126"/>
      <c r="H67" s="126"/>
      <c r="I67" s="127"/>
    </row>
    <row r="68" spans="6:9" x14ac:dyDescent="0.2">
      <c r="F68" s="125"/>
      <c r="G68" s="126"/>
      <c r="H68" s="126"/>
      <c r="I68" s="127"/>
    </row>
    <row r="69" spans="6:9" x14ac:dyDescent="0.2">
      <c r="F69" s="125"/>
      <c r="G69" s="126"/>
      <c r="H69" s="126"/>
      <c r="I69" s="127"/>
    </row>
    <row r="70" spans="6:9" x14ac:dyDescent="0.2">
      <c r="F70" s="125"/>
      <c r="G70" s="126"/>
      <c r="H70" s="126"/>
      <c r="I70" s="127"/>
    </row>
    <row r="71" spans="6:9" x14ac:dyDescent="0.2">
      <c r="F71" s="125"/>
      <c r="G71" s="126"/>
      <c r="H71" s="126"/>
      <c r="I71" s="127"/>
    </row>
    <row r="72" spans="6:9" x14ac:dyDescent="0.2">
      <c r="F72" s="125"/>
      <c r="G72" s="126"/>
      <c r="H72" s="126"/>
      <c r="I72" s="127"/>
    </row>
    <row r="73" spans="6:9" x14ac:dyDescent="0.2">
      <c r="F73" s="125"/>
      <c r="G73" s="126"/>
      <c r="H73" s="126"/>
      <c r="I73" s="127"/>
    </row>
    <row r="74" spans="6:9" x14ac:dyDescent="0.2">
      <c r="F74" s="125"/>
      <c r="G74" s="126"/>
      <c r="H74" s="126"/>
      <c r="I74" s="127"/>
    </row>
    <row r="75" spans="6:9" x14ac:dyDescent="0.2">
      <c r="F75" s="125"/>
      <c r="G75" s="126"/>
      <c r="H75" s="126"/>
      <c r="I75" s="127"/>
    </row>
    <row r="76" spans="6:9" x14ac:dyDescent="0.2">
      <c r="F76" s="125"/>
      <c r="G76" s="126"/>
      <c r="H76" s="126"/>
      <c r="I76" s="127"/>
    </row>
  </sheetData>
  <sheetProtection algorithmName="SHA-512" hashValue="XqnP6SaAbg38Rqe3+UEbFvTICvkoUtJ4NKbtrNWwp9FcxZvA6q0GI/nzcqc7lVcodYgf/LkqRWLF31ox7hVKTw==" saltValue="PV5fw3mUkJotDntuY42fVg==" spinCount="100000" sheet="1" objects="1" scenarios="1"/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5"/>
  <sheetViews>
    <sheetView showGridLines="0" showZeros="0" tabSelected="1" zoomScaleNormal="100" workbookViewId="0">
      <pane ySplit="6" topLeftCell="A10" activePane="bottomLeft" state="frozen"/>
      <selection pane="bottomLeft" activeCell="G54" sqref="G54"/>
    </sheetView>
  </sheetViews>
  <sheetFormatPr defaultRowHeight="12.75" x14ac:dyDescent="0.2"/>
  <cols>
    <col min="1" max="1" width="3.85546875" style="128" customWidth="1"/>
    <col min="2" max="2" width="19.140625" style="128" customWidth="1"/>
    <col min="3" max="3" width="40.42578125" style="128" customWidth="1"/>
    <col min="4" max="4" width="5.5703125" style="128" customWidth="1"/>
    <col min="5" max="5" width="8.5703125" style="174" customWidth="1"/>
    <col min="6" max="6" width="9.85546875" style="128" customWidth="1"/>
    <col min="7" max="7" width="13.85546875" style="128" customWidth="1"/>
    <col min="8" max="16384" width="9.140625" style="128"/>
  </cols>
  <sheetData>
    <row r="1" spans="1:104" ht="15.75" x14ac:dyDescent="0.25">
      <c r="A1" s="224" t="s">
        <v>57</v>
      </c>
      <c r="B1" s="224"/>
      <c r="C1" s="224"/>
      <c r="D1" s="224"/>
      <c r="E1" s="224"/>
      <c r="F1" s="224"/>
      <c r="G1" s="224"/>
    </row>
    <row r="2" spans="1:104" ht="13.5" thickBot="1" x14ac:dyDescent="0.25">
      <c r="A2" s="129"/>
      <c r="B2" s="130"/>
      <c r="C2" s="131"/>
      <c r="D2" s="131"/>
      <c r="E2" s="132"/>
      <c r="F2" s="131"/>
      <c r="G2" s="131"/>
    </row>
    <row r="3" spans="1:104" ht="13.5" thickTop="1" x14ac:dyDescent="0.2">
      <c r="A3" s="225" t="s">
        <v>5</v>
      </c>
      <c r="B3" s="226"/>
      <c r="C3" s="133" t="str">
        <f>CONCATENATE(cislostavby," ",nazevstavby)</f>
        <v xml:space="preserve"> Udržovací práce na hřbitovní kapli na parc.č. 217 a na parc.č.128/2</v>
      </c>
      <c r="D3" s="134"/>
      <c r="E3" s="135"/>
      <c r="F3" s="136">
        <f>Rekapitulace!H1</f>
        <v>0</v>
      </c>
      <c r="G3" s="137"/>
    </row>
    <row r="4" spans="1:104" ht="13.5" thickBot="1" x14ac:dyDescent="0.25">
      <c r="A4" s="227" t="s">
        <v>1</v>
      </c>
      <c r="B4" s="228"/>
      <c r="C4" s="138" t="str">
        <f>CONCATENATE(cisloobjektu," ",nazevobjektu)</f>
        <v xml:space="preserve"> Hřbitovní kaple</v>
      </c>
      <c r="D4" s="139"/>
      <c r="E4" s="229"/>
      <c r="F4" s="229"/>
      <c r="G4" s="230"/>
    </row>
    <row r="5" spans="1:104" ht="13.5" thickTop="1" x14ac:dyDescent="0.2">
      <c r="A5" s="140"/>
      <c r="B5" s="141"/>
      <c r="C5" s="141"/>
      <c r="D5" s="129"/>
      <c r="E5" s="142"/>
      <c r="F5" s="129"/>
      <c r="G5" s="143"/>
    </row>
    <row r="6" spans="1:104" x14ac:dyDescent="0.2">
      <c r="A6" s="144" t="s">
        <v>58</v>
      </c>
      <c r="B6" s="145" t="s">
        <v>59</v>
      </c>
      <c r="C6" s="145" t="s">
        <v>60</v>
      </c>
      <c r="D6" s="145" t="s">
        <v>61</v>
      </c>
      <c r="E6" s="146" t="s">
        <v>62</v>
      </c>
      <c r="F6" s="145" t="s">
        <v>63</v>
      </c>
      <c r="G6" s="147" t="s">
        <v>64</v>
      </c>
    </row>
    <row r="7" spans="1:104" x14ac:dyDescent="0.2">
      <c r="A7" s="148" t="s">
        <v>65</v>
      </c>
      <c r="B7" s="149" t="s">
        <v>66</v>
      </c>
      <c r="C7" s="150" t="s">
        <v>67</v>
      </c>
      <c r="D7" s="180"/>
      <c r="E7" s="181"/>
      <c r="F7" s="182"/>
      <c r="G7" s="183"/>
      <c r="H7" s="151"/>
      <c r="I7" s="151"/>
      <c r="O7" s="152">
        <v>1</v>
      </c>
    </row>
    <row r="8" spans="1:104" ht="22.5" x14ac:dyDescent="0.2">
      <c r="A8" s="153">
        <v>1</v>
      </c>
      <c r="B8" s="154" t="s">
        <v>71</v>
      </c>
      <c r="C8" s="155" t="s">
        <v>72</v>
      </c>
      <c r="D8" s="184" t="s">
        <v>73</v>
      </c>
      <c r="E8" s="185">
        <v>16</v>
      </c>
      <c r="F8" s="186"/>
      <c r="G8" s="187">
        <f>E8*F8</f>
        <v>0</v>
      </c>
      <c r="O8" s="152">
        <v>2</v>
      </c>
      <c r="AA8" s="128">
        <v>12</v>
      </c>
      <c r="AB8" s="128">
        <v>0</v>
      </c>
      <c r="AC8" s="128">
        <v>1</v>
      </c>
      <c r="AZ8" s="128">
        <v>1</v>
      </c>
      <c r="BA8" s="128">
        <f>IF(AZ8=1,G8,0)</f>
        <v>0</v>
      </c>
      <c r="BB8" s="128">
        <f>IF(AZ8=2,G8,0)</f>
        <v>0</v>
      </c>
      <c r="BC8" s="128">
        <f>IF(AZ8=3,G8,0)</f>
        <v>0</v>
      </c>
      <c r="BD8" s="128">
        <f>IF(AZ8=4,G8,0)</f>
        <v>0</v>
      </c>
      <c r="BE8" s="128">
        <f>IF(AZ8=5,G8,0)</f>
        <v>0</v>
      </c>
      <c r="CZ8" s="128">
        <v>0</v>
      </c>
    </row>
    <row r="9" spans="1:104" x14ac:dyDescent="0.2">
      <c r="A9" s="153">
        <v>2</v>
      </c>
      <c r="B9" s="154" t="s">
        <v>74</v>
      </c>
      <c r="C9" s="155" t="s">
        <v>75</v>
      </c>
      <c r="D9" s="184" t="s">
        <v>76</v>
      </c>
      <c r="E9" s="185">
        <v>42</v>
      </c>
      <c r="F9" s="186"/>
      <c r="G9" s="187">
        <f>E9*F9</f>
        <v>0</v>
      </c>
      <c r="O9" s="152">
        <v>2</v>
      </c>
      <c r="AA9" s="128">
        <v>12</v>
      </c>
      <c r="AB9" s="128">
        <v>0</v>
      </c>
      <c r="AC9" s="128">
        <v>2</v>
      </c>
      <c r="AZ9" s="128">
        <v>1</v>
      </c>
      <c r="BA9" s="128">
        <f>IF(AZ9=1,G9,0)</f>
        <v>0</v>
      </c>
      <c r="BB9" s="128">
        <f>IF(AZ9=2,G9,0)</f>
        <v>0</v>
      </c>
      <c r="BC9" s="128">
        <f>IF(AZ9=3,G9,0)</f>
        <v>0</v>
      </c>
      <c r="BD9" s="128">
        <f>IF(AZ9=4,G9,0)</f>
        <v>0</v>
      </c>
      <c r="BE9" s="128">
        <f>IF(AZ9=5,G9,0)</f>
        <v>0</v>
      </c>
      <c r="CZ9" s="128">
        <v>0</v>
      </c>
    </row>
    <row r="10" spans="1:104" ht="22.5" x14ac:dyDescent="0.2">
      <c r="A10" s="153">
        <v>3</v>
      </c>
      <c r="B10" s="154" t="s">
        <v>77</v>
      </c>
      <c r="C10" s="155" t="s">
        <v>78</v>
      </c>
      <c r="D10" s="184" t="s">
        <v>73</v>
      </c>
      <c r="E10" s="185">
        <v>7.4808000000000003</v>
      </c>
      <c r="F10" s="186"/>
      <c r="G10" s="187">
        <f>E10*F10</f>
        <v>0</v>
      </c>
      <c r="O10" s="152">
        <v>2</v>
      </c>
      <c r="AA10" s="128">
        <v>12</v>
      </c>
      <c r="AB10" s="128">
        <v>0</v>
      </c>
      <c r="AC10" s="128">
        <v>3</v>
      </c>
      <c r="AZ10" s="128">
        <v>1</v>
      </c>
      <c r="BA10" s="128">
        <f>IF(AZ10=1,G10,0)</f>
        <v>0</v>
      </c>
      <c r="BB10" s="128">
        <f>IF(AZ10=2,G10,0)</f>
        <v>0</v>
      </c>
      <c r="BC10" s="128">
        <f>IF(AZ10=3,G10,0)</f>
        <v>0</v>
      </c>
      <c r="BD10" s="128">
        <f>IF(AZ10=4,G10,0)</f>
        <v>0</v>
      </c>
      <c r="BE10" s="128">
        <f>IF(AZ10=5,G10,0)</f>
        <v>0</v>
      </c>
      <c r="CZ10" s="128">
        <v>0</v>
      </c>
    </row>
    <row r="11" spans="1:104" ht="22.5" x14ac:dyDescent="0.2">
      <c r="A11" s="153">
        <v>4</v>
      </c>
      <c r="B11" s="154" t="s">
        <v>79</v>
      </c>
      <c r="C11" s="155" t="s">
        <v>80</v>
      </c>
      <c r="D11" s="184" t="s">
        <v>73</v>
      </c>
      <c r="E11" s="185">
        <v>7.4808000000000003</v>
      </c>
      <c r="F11" s="186"/>
      <c r="G11" s="187">
        <f>E11*F11</f>
        <v>0</v>
      </c>
      <c r="O11" s="152">
        <v>2</v>
      </c>
      <c r="AA11" s="128">
        <v>12</v>
      </c>
      <c r="AB11" s="128">
        <v>0</v>
      </c>
      <c r="AC11" s="128">
        <v>4</v>
      </c>
      <c r="AZ11" s="128">
        <v>1</v>
      </c>
      <c r="BA11" s="128">
        <f>IF(AZ11=1,G11,0)</f>
        <v>0</v>
      </c>
      <c r="BB11" s="128">
        <f>IF(AZ11=2,G11,0)</f>
        <v>0</v>
      </c>
      <c r="BC11" s="128">
        <f>IF(AZ11=3,G11,0)</f>
        <v>0</v>
      </c>
      <c r="BD11" s="128">
        <f>IF(AZ11=4,G11,0)</f>
        <v>0</v>
      </c>
      <c r="BE11" s="128">
        <f>IF(AZ11=5,G11,0)</f>
        <v>0</v>
      </c>
      <c r="CZ11" s="128">
        <v>0</v>
      </c>
    </row>
    <row r="12" spans="1:104" ht="22.5" x14ac:dyDescent="0.2">
      <c r="A12" s="153">
        <v>5</v>
      </c>
      <c r="B12" s="154" t="s">
        <v>81</v>
      </c>
      <c r="C12" s="155" t="s">
        <v>82</v>
      </c>
      <c r="D12" s="184" t="s">
        <v>76</v>
      </c>
      <c r="E12" s="185">
        <v>6.6</v>
      </c>
      <c r="F12" s="186"/>
      <c r="G12" s="187">
        <f>E12*F12</f>
        <v>0</v>
      </c>
      <c r="O12" s="152">
        <v>2</v>
      </c>
      <c r="AA12" s="128">
        <v>12</v>
      </c>
      <c r="AB12" s="128">
        <v>0</v>
      </c>
      <c r="AC12" s="128">
        <v>5</v>
      </c>
      <c r="AZ12" s="128">
        <v>1</v>
      </c>
      <c r="BA12" s="128">
        <f>IF(AZ12=1,G12,0)</f>
        <v>0</v>
      </c>
      <c r="BB12" s="128">
        <f>IF(AZ12=2,G12,0)</f>
        <v>0</v>
      </c>
      <c r="BC12" s="128">
        <f>IF(AZ12=3,G12,0)</f>
        <v>0</v>
      </c>
      <c r="BD12" s="128">
        <f>IF(AZ12=4,G12,0)</f>
        <v>0</v>
      </c>
      <c r="BE12" s="128">
        <f>IF(AZ12=5,G12,0)</f>
        <v>0</v>
      </c>
      <c r="CZ12" s="128">
        <v>0</v>
      </c>
    </row>
    <row r="13" spans="1:104" x14ac:dyDescent="0.2">
      <c r="A13" s="156"/>
      <c r="B13" s="157" t="s">
        <v>69</v>
      </c>
      <c r="C13" s="158" t="str">
        <f>CONCATENATE(B7," ",C7)</f>
        <v>1 Zemní práce</v>
      </c>
      <c r="D13" s="188"/>
      <c r="E13" s="189"/>
      <c r="F13" s="190"/>
      <c r="G13" s="191">
        <f>SUM(G7:G12)</f>
        <v>0</v>
      </c>
      <c r="O13" s="152">
        <v>4</v>
      </c>
      <c r="BA13" s="159">
        <f>SUM(BA7:BA12)</f>
        <v>0</v>
      </c>
      <c r="BB13" s="159">
        <f>SUM(BB7:BB12)</f>
        <v>0</v>
      </c>
      <c r="BC13" s="159">
        <f>SUM(BC7:BC12)</f>
        <v>0</v>
      </c>
      <c r="BD13" s="159">
        <f>SUM(BD7:BD12)</f>
        <v>0</v>
      </c>
      <c r="BE13" s="159">
        <f>SUM(BE7:BE12)</f>
        <v>0</v>
      </c>
    </row>
    <row r="14" spans="1:104" x14ac:dyDescent="0.2">
      <c r="A14" s="148" t="s">
        <v>65</v>
      </c>
      <c r="B14" s="149" t="s">
        <v>83</v>
      </c>
      <c r="C14" s="150" t="s">
        <v>84</v>
      </c>
      <c r="D14" s="180"/>
      <c r="E14" s="181"/>
      <c r="F14" s="182"/>
      <c r="G14" s="183"/>
      <c r="H14" s="151"/>
      <c r="I14" s="151"/>
      <c r="O14" s="152">
        <v>1</v>
      </c>
    </row>
    <row r="15" spans="1:104" ht="33.75" x14ac:dyDescent="0.2">
      <c r="A15" s="153">
        <v>6</v>
      </c>
      <c r="B15" s="154" t="s">
        <v>85</v>
      </c>
      <c r="C15" s="155" t="s">
        <v>165</v>
      </c>
      <c r="D15" s="184" t="s">
        <v>76</v>
      </c>
      <c r="E15" s="185">
        <v>73.98</v>
      </c>
      <c r="F15" s="186"/>
      <c r="G15" s="187">
        <f>E15*F15</f>
        <v>0</v>
      </c>
      <c r="O15" s="152">
        <v>2</v>
      </c>
      <c r="AA15" s="128">
        <v>12</v>
      </c>
      <c r="AB15" s="128">
        <v>0</v>
      </c>
      <c r="AC15" s="128">
        <v>6</v>
      </c>
      <c r="AZ15" s="128">
        <v>1</v>
      </c>
      <c r="BA15" s="128">
        <f>IF(AZ15=1,G15,0)</f>
        <v>0</v>
      </c>
      <c r="BB15" s="128">
        <f>IF(AZ15=2,G15,0)</f>
        <v>0</v>
      </c>
      <c r="BC15" s="128">
        <f>IF(AZ15=3,G15,0)</f>
        <v>0</v>
      </c>
      <c r="BD15" s="128">
        <f>IF(AZ15=4,G15,0)</f>
        <v>0</v>
      </c>
      <c r="BE15" s="128">
        <f>IF(AZ15=5,G15,0)</f>
        <v>0</v>
      </c>
      <c r="CZ15" s="128">
        <v>1.19055</v>
      </c>
    </row>
    <row r="16" spans="1:104" x14ac:dyDescent="0.2">
      <c r="A16" s="156"/>
      <c r="B16" s="157" t="s">
        <v>69</v>
      </c>
      <c r="C16" s="158" t="str">
        <f>CONCATENATE(B14," ",C14)</f>
        <v>5 Komunikace</v>
      </c>
      <c r="D16" s="188"/>
      <c r="E16" s="189"/>
      <c r="F16" s="190"/>
      <c r="G16" s="191">
        <f>SUM(G14:G15)</f>
        <v>0</v>
      </c>
      <c r="O16" s="152">
        <v>4</v>
      </c>
      <c r="BA16" s="159">
        <f>SUM(BA14:BA15)</f>
        <v>0</v>
      </c>
      <c r="BB16" s="159">
        <f>SUM(BB14:BB15)</f>
        <v>0</v>
      </c>
      <c r="BC16" s="159">
        <f>SUM(BC14:BC15)</f>
        <v>0</v>
      </c>
      <c r="BD16" s="159">
        <f>SUM(BD14:BD15)</f>
        <v>0</v>
      </c>
      <c r="BE16" s="159">
        <f>SUM(BE14:BE15)</f>
        <v>0</v>
      </c>
    </row>
    <row r="17" spans="1:104" x14ac:dyDescent="0.2">
      <c r="A17" s="148" t="s">
        <v>65</v>
      </c>
      <c r="B17" s="149" t="s">
        <v>86</v>
      </c>
      <c r="C17" s="150" t="s">
        <v>87</v>
      </c>
      <c r="D17" s="180"/>
      <c r="E17" s="181"/>
      <c r="F17" s="182"/>
      <c r="G17" s="183"/>
      <c r="H17" s="151"/>
      <c r="I17" s="151"/>
      <c r="O17" s="152">
        <v>1</v>
      </c>
    </row>
    <row r="18" spans="1:104" ht="22.5" x14ac:dyDescent="0.2">
      <c r="A18" s="153">
        <v>7</v>
      </c>
      <c r="B18" s="154" t="s">
        <v>88</v>
      </c>
      <c r="C18" s="155" t="s">
        <v>89</v>
      </c>
      <c r="D18" s="184" t="s">
        <v>76</v>
      </c>
      <c r="E18" s="185">
        <v>81.510000000000005</v>
      </c>
      <c r="F18" s="186"/>
      <c r="G18" s="187">
        <f>E18*F18</f>
        <v>0</v>
      </c>
      <c r="O18" s="152">
        <v>2</v>
      </c>
      <c r="AA18" s="128">
        <v>12</v>
      </c>
      <c r="AB18" s="128">
        <v>0</v>
      </c>
      <c r="AC18" s="128">
        <v>7</v>
      </c>
      <c r="AZ18" s="128">
        <v>1</v>
      </c>
      <c r="BA18" s="128">
        <f>IF(AZ18=1,G18,0)</f>
        <v>0</v>
      </c>
      <c r="BB18" s="128">
        <f>IF(AZ18=2,G18,0)</f>
        <v>0</v>
      </c>
      <c r="BC18" s="128">
        <f>IF(AZ18=3,G18,0)</f>
        <v>0</v>
      </c>
      <c r="BD18" s="128">
        <f>IF(AZ18=4,G18,0)</f>
        <v>0</v>
      </c>
      <c r="BE18" s="128">
        <f>IF(AZ18=5,G18,0)</f>
        <v>0</v>
      </c>
      <c r="CZ18" s="128">
        <v>9.1630000000000003E-2</v>
      </c>
    </row>
    <row r="19" spans="1:104" ht="22.5" x14ac:dyDescent="0.2">
      <c r="A19" s="153">
        <v>8</v>
      </c>
      <c r="B19" s="154" t="s">
        <v>90</v>
      </c>
      <c r="C19" s="155" t="s">
        <v>91</v>
      </c>
      <c r="D19" s="184" t="s">
        <v>68</v>
      </c>
      <c r="E19" s="185">
        <v>2</v>
      </c>
      <c r="F19" s="186"/>
      <c r="G19" s="187">
        <f>E19*F19</f>
        <v>0</v>
      </c>
      <c r="O19" s="152">
        <v>2</v>
      </c>
      <c r="AA19" s="128">
        <v>12</v>
      </c>
      <c r="AB19" s="128">
        <v>0</v>
      </c>
      <c r="AC19" s="128">
        <v>8</v>
      </c>
      <c r="AZ19" s="128">
        <v>1</v>
      </c>
      <c r="BA19" s="128">
        <f>IF(AZ19=1,G19,0)</f>
        <v>0</v>
      </c>
      <c r="BB19" s="128">
        <f>IF(AZ19=2,G19,0)</f>
        <v>0</v>
      </c>
      <c r="BC19" s="128">
        <f>IF(AZ19=3,G19,0)</f>
        <v>0</v>
      </c>
      <c r="BD19" s="128">
        <f>IF(AZ19=4,G19,0)</f>
        <v>0</v>
      </c>
      <c r="BE19" s="128">
        <f>IF(AZ19=5,G19,0)</f>
        <v>0</v>
      </c>
      <c r="CZ19" s="128">
        <v>7.4620000000000006E-2</v>
      </c>
    </row>
    <row r="20" spans="1:104" x14ac:dyDescent="0.2">
      <c r="A20" s="235">
        <v>9</v>
      </c>
      <c r="B20" s="231" t="s">
        <v>173</v>
      </c>
      <c r="C20" s="232" t="s">
        <v>174</v>
      </c>
      <c r="D20" s="233" t="s">
        <v>76</v>
      </c>
      <c r="E20" s="234">
        <v>2</v>
      </c>
      <c r="F20" s="186"/>
      <c r="G20" s="187"/>
      <c r="O20" s="152"/>
    </row>
    <row r="21" spans="1:104" x14ac:dyDescent="0.2">
      <c r="A21" s="235">
        <v>10</v>
      </c>
      <c r="B21" s="231" t="s">
        <v>175</v>
      </c>
      <c r="C21" s="232" t="s">
        <v>176</v>
      </c>
      <c r="D21" s="233" t="s">
        <v>76</v>
      </c>
      <c r="E21" s="234">
        <v>16.2</v>
      </c>
      <c r="F21" s="186"/>
      <c r="G21" s="187"/>
      <c r="O21" s="152"/>
    </row>
    <row r="22" spans="1:104" x14ac:dyDescent="0.2">
      <c r="A22" s="156"/>
      <c r="B22" s="157" t="s">
        <v>69</v>
      </c>
      <c r="C22" s="158" t="str">
        <f>CONCATENATE(B17," ",C17)</f>
        <v>62 Upravy povrchů vnější</v>
      </c>
      <c r="D22" s="188"/>
      <c r="E22" s="189"/>
      <c r="F22" s="190"/>
      <c r="G22" s="191">
        <f>SUM(G17:G19)</f>
        <v>0</v>
      </c>
      <c r="O22" s="152">
        <v>4</v>
      </c>
      <c r="BA22" s="159">
        <f>SUM(BA17:BA19)</f>
        <v>0</v>
      </c>
      <c r="BB22" s="159">
        <f>SUM(BB17:BB19)</f>
        <v>0</v>
      </c>
      <c r="BC22" s="159">
        <f>SUM(BC17:BC19)</f>
        <v>0</v>
      </c>
      <c r="BD22" s="159">
        <f>SUM(BD17:BD19)</f>
        <v>0</v>
      </c>
      <c r="BE22" s="159">
        <f>SUM(BE17:BE19)</f>
        <v>0</v>
      </c>
    </row>
    <row r="23" spans="1:104" x14ac:dyDescent="0.2">
      <c r="A23" s="148" t="s">
        <v>65</v>
      </c>
      <c r="B23" s="149" t="s">
        <v>92</v>
      </c>
      <c r="C23" s="150" t="s">
        <v>93</v>
      </c>
      <c r="D23" s="180"/>
      <c r="E23" s="181"/>
      <c r="F23" s="182"/>
      <c r="G23" s="183"/>
      <c r="H23" s="151"/>
      <c r="I23" s="151"/>
      <c r="O23" s="152">
        <v>1</v>
      </c>
    </row>
    <row r="24" spans="1:104" ht="22.5" x14ac:dyDescent="0.2">
      <c r="A24" s="153">
        <v>11</v>
      </c>
      <c r="B24" s="154" t="s">
        <v>94</v>
      </c>
      <c r="C24" s="155" t="s">
        <v>95</v>
      </c>
      <c r="D24" s="184" t="s">
        <v>96</v>
      </c>
      <c r="E24" s="185">
        <v>38.299999999999997</v>
      </c>
      <c r="F24" s="186"/>
      <c r="G24" s="187">
        <f>E24*F24</f>
        <v>0</v>
      </c>
      <c r="O24" s="152">
        <v>2</v>
      </c>
      <c r="AA24" s="128">
        <v>12</v>
      </c>
      <c r="AB24" s="128">
        <v>0</v>
      </c>
      <c r="AC24" s="128">
        <v>9</v>
      </c>
      <c r="AZ24" s="128">
        <v>1</v>
      </c>
      <c r="BA24" s="128">
        <f>IF(AZ24=1,G24,0)</f>
        <v>0</v>
      </c>
      <c r="BB24" s="128">
        <f>IF(AZ24=2,G24,0)</f>
        <v>0</v>
      </c>
      <c r="BC24" s="128">
        <f>IF(AZ24=3,G24,0)</f>
        <v>0</v>
      </c>
      <c r="BD24" s="128">
        <f>IF(AZ24=4,G24,0)</f>
        <v>0</v>
      </c>
      <c r="BE24" s="128">
        <f>IF(AZ24=5,G24,0)</f>
        <v>0</v>
      </c>
      <c r="CZ24" s="128">
        <v>0.13511999999999999</v>
      </c>
    </row>
    <row r="25" spans="1:104" x14ac:dyDescent="0.2">
      <c r="A25" s="156"/>
      <c r="B25" s="157" t="s">
        <v>69</v>
      </c>
      <c r="C25" s="158" t="str">
        <f>CONCATENATE(B23," ",C23)</f>
        <v>91 Doplňující práce na komunikaci</v>
      </c>
      <c r="D25" s="188"/>
      <c r="E25" s="189"/>
      <c r="F25" s="190"/>
      <c r="G25" s="191">
        <f>SUM(G23:G24)</f>
        <v>0</v>
      </c>
      <c r="O25" s="152">
        <v>4</v>
      </c>
      <c r="BA25" s="159">
        <f>SUM(BA23:BA24)</f>
        <v>0</v>
      </c>
      <c r="BB25" s="159">
        <f>SUM(BB23:BB24)</f>
        <v>0</v>
      </c>
      <c r="BC25" s="159">
        <f>SUM(BC23:BC24)</f>
        <v>0</v>
      </c>
      <c r="BD25" s="159">
        <f>SUM(BD23:BD24)</f>
        <v>0</v>
      </c>
      <c r="BE25" s="159">
        <f>SUM(BE23:BE24)</f>
        <v>0</v>
      </c>
    </row>
    <row r="26" spans="1:104" x14ac:dyDescent="0.2">
      <c r="A26" s="148" t="s">
        <v>65</v>
      </c>
      <c r="B26" s="149" t="s">
        <v>97</v>
      </c>
      <c r="C26" s="150" t="s">
        <v>98</v>
      </c>
      <c r="D26" s="180"/>
      <c r="E26" s="181"/>
      <c r="F26" s="182"/>
      <c r="G26" s="183"/>
      <c r="H26" s="151"/>
      <c r="I26" s="151"/>
      <c r="O26" s="152">
        <v>1</v>
      </c>
    </row>
    <row r="27" spans="1:104" x14ac:dyDescent="0.2">
      <c r="A27" s="153">
        <v>12</v>
      </c>
      <c r="B27" s="154" t="s">
        <v>99</v>
      </c>
      <c r="C27" s="155" t="s">
        <v>100</v>
      </c>
      <c r="D27" s="184" t="s">
        <v>76</v>
      </c>
      <c r="E27" s="185">
        <v>203</v>
      </c>
      <c r="F27" s="186"/>
      <c r="G27" s="187">
        <f>E27*F27</f>
        <v>0</v>
      </c>
      <c r="O27" s="152">
        <v>2</v>
      </c>
      <c r="AA27" s="128">
        <v>12</v>
      </c>
      <c r="AB27" s="128">
        <v>0</v>
      </c>
      <c r="AC27" s="128">
        <v>10</v>
      </c>
      <c r="AZ27" s="128">
        <v>1</v>
      </c>
      <c r="BA27" s="128">
        <f>IF(AZ27=1,G27,0)</f>
        <v>0</v>
      </c>
      <c r="BB27" s="128">
        <f>IF(AZ27=2,G27,0)</f>
        <v>0</v>
      </c>
      <c r="BC27" s="128">
        <f>IF(AZ27=3,G27,0)</f>
        <v>0</v>
      </c>
      <c r="BD27" s="128">
        <f>IF(AZ27=4,G27,0)</f>
        <v>0</v>
      </c>
      <c r="BE27" s="128">
        <f>IF(AZ27=5,G27,0)</f>
        <v>0</v>
      </c>
      <c r="CZ27" s="128">
        <v>1.8380000000000001E-2</v>
      </c>
    </row>
    <row r="28" spans="1:104" x14ac:dyDescent="0.2">
      <c r="A28" s="153">
        <v>13</v>
      </c>
      <c r="B28" s="154" t="s">
        <v>101</v>
      </c>
      <c r="C28" s="155" t="s">
        <v>102</v>
      </c>
      <c r="D28" s="184" t="s">
        <v>76</v>
      </c>
      <c r="E28" s="185">
        <v>203</v>
      </c>
      <c r="F28" s="186"/>
      <c r="G28" s="187">
        <f>E28*F28</f>
        <v>0</v>
      </c>
      <c r="O28" s="152">
        <v>2</v>
      </c>
      <c r="AA28" s="128">
        <v>12</v>
      </c>
      <c r="AB28" s="128">
        <v>0</v>
      </c>
      <c r="AC28" s="128">
        <v>11</v>
      </c>
      <c r="AZ28" s="128">
        <v>1</v>
      </c>
      <c r="BA28" s="128">
        <f>IF(AZ28=1,G28,0)</f>
        <v>0</v>
      </c>
      <c r="BB28" s="128">
        <f>IF(AZ28=2,G28,0)</f>
        <v>0</v>
      </c>
      <c r="BC28" s="128">
        <f>IF(AZ28=3,G28,0)</f>
        <v>0</v>
      </c>
      <c r="BD28" s="128">
        <f>IF(AZ28=4,G28,0)</f>
        <v>0</v>
      </c>
      <c r="BE28" s="128">
        <f>IF(AZ28=5,G28,0)</f>
        <v>0</v>
      </c>
      <c r="CZ28" s="128">
        <v>0</v>
      </c>
    </row>
    <row r="29" spans="1:104" ht="22.5" x14ac:dyDescent="0.2">
      <c r="A29" s="153">
        <v>14</v>
      </c>
      <c r="B29" s="154" t="s">
        <v>103</v>
      </c>
      <c r="C29" s="155" t="s">
        <v>104</v>
      </c>
      <c r="D29" s="184" t="s">
        <v>76</v>
      </c>
      <c r="E29" s="185">
        <v>203</v>
      </c>
      <c r="F29" s="186"/>
      <c r="G29" s="187">
        <f>E29*F29</f>
        <v>0</v>
      </c>
      <c r="O29" s="152">
        <v>2</v>
      </c>
      <c r="AA29" s="128">
        <v>12</v>
      </c>
      <c r="AB29" s="128">
        <v>0</v>
      </c>
      <c r="AC29" s="128">
        <v>12</v>
      </c>
      <c r="AZ29" s="128">
        <v>1</v>
      </c>
      <c r="BA29" s="128">
        <f>IF(AZ29=1,G29,0)</f>
        <v>0</v>
      </c>
      <c r="BB29" s="128">
        <f>IF(AZ29=2,G29,0)</f>
        <v>0</v>
      </c>
      <c r="BC29" s="128">
        <f>IF(AZ29=3,G29,0)</f>
        <v>0</v>
      </c>
      <c r="BD29" s="128">
        <f>IF(AZ29=4,G29,0)</f>
        <v>0</v>
      </c>
      <c r="BE29" s="128">
        <f>IF(AZ29=5,G29,0)</f>
        <v>0</v>
      </c>
      <c r="CZ29" s="128">
        <v>0</v>
      </c>
    </row>
    <row r="30" spans="1:104" x14ac:dyDescent="0.2">
      <c r="A30" s="156"/>
      <c r="B30" s="157" t="s">
        <v>69</v>
      </c>
      <c r="C30" s="158" t="str">
        <f>CONCATENATE(B26," ",C26)</f>
        <v>94 Lešení a stavební výtahy</v>
      </c>
      <c r="D30" s="188"/>
      <c r="E30" s="189"/>
      <c r="F30" s="190"/>
      <c r="G30" s="191">
        <f>SUM(G26:G29)</f>
        <v>0</v>
      </c>
      <c r="O30" s="152">
        <v>4</v>
      </c>
      <c r="BA30" s="159">
        <f>SUM(BA26:BA29)</f>
        <v>0</v>
      </c>
      <c r="BB30" s="159">
        <f>SUM(BB26:BB29)</f>
        <v>0</v>
      </c>
      <c r="BC30" s="159">
        <f>SUM(BC26:BC29)</f>
        <v>0</v>
      </c>
      <c r="BD30" s="159">
        <f>SUM(BD26:BD29)</f>
        <v>0</v>
      </c>
      <c r="BE30" s="159">
        <f>SUM(BE26:BE29)</f>
        <v>0</v>
      </c>
    </row>
    <row r="31" spans="1:104" x14ac:dyDescent="0.2">
      <c r="A31" s="148" t="s">
        <v>65</v>
      </c>
      <c r="B31" s="149" t="s">
        <v>105</v>
      </c>
      <c r="C31" s="150" t="s">
        <v>106</v>
      </c>
      <c r="D31" s="180"/>
      <c r="E31" s="181"/>
      <c r="F31" s="182"/>
      <c r="G31" s="183"/>
      <c r="H31" s="151"/>
      <c r="I31" s="151"/>
      <c r="O31" s="152">
        <v>1</v>
      </c>
    </row>
    <row r="32" spans="1:104" x14ac:dyDescent="0.2">
      <c r="A32" s="153">
        <v>15</v>
      </c>
      <c r="B32" s="154" t="s">
        <v>107</v>
      </c>
      <c r="C32" s="155" t="s">
        <v>108</v>
      </c>
      <c r="D32" s="184" t="s">
        <v>109</v>
      </c>
      <c r="E32" s="185">
        <v>8.7827000000000002</v>
      </c>
      <c r="F32" s="186"/>
      <c r="G32" s="187">
        <f>E32*F32</f>
        <v>0</v>
      </c>
      <c r="O32" s="152">
        <v>2</v>
      </c>
      <c r="AA32" s="128">
        <v>12</v>
      </c>
      <c r="AB32" s="128">
        <v>0</v>
      </c>
      <c r="AC32" s="128">
        <v>13</v>
      </c>
      <c r="AZ32" s="128">
        <v>1</v>
      </c>
      <c r="BA32" s="128">
        <f>IF(AZ32=1,G32,0)</f>
        <v>0</v>
      </c>
      <c r="BB32" s="128">
        <f>IF(AZ32=2,G32,0)</f>
        <v>0</v>
      </c>
      <c r="BC32" s="128">
        <f>IF(AZ32=3,G32,0)</f>
        <v>0</v>
      </c>
      <c r="BD32" s="128">
        <f>IF(AZ32=4,G32,0)</f>
        <v>0</v>
      </c>
      <c r="BE32" s="128">
        <f>IF(AZ32=5,G32,0)</f>
        <v>0</v>
      </c>
      <c r="CZ32" s="128">
        <v>0</v>
      </c>
    </row>
    <row r="33" spans="1:104" x14ac:dyDescent="0.2">
      <c r="A33" s="153">
        <v>16</v>
      </c>
      <c r="B33" s="154" t="s">
        <v>110</v>
      </c>
      <c r="C33" s="155" t="s">
        <v>111</v>
      </c>
      <c r="D33" s="184" t="s">
        <v>109</v>
      </c>
      <c r="E33" s="185">
        <v>8.7827000000000002</v>
      </c>
      <c r="F33" s="186"/>
      <c r="G33" s="187">
        <f>E33*F33</f>
        <v>0</v>
      </c>
      <c r="O33" s="152">
        <v>2</v>
      </c>
      <c r="AA33" s="128">
        <v>12</v>
      </c>
      <c r="AB33" s="128">
        <v>0</v>
      </c>
      <c r="AC33" s="128">
        <v>14</v>
      </c>
      <c r="AZ33" s="128">
        <v>1</v>
      </c>
      <c r="BA33" s="128">
        <f>IF(AZ33=1,G33,0)</f>
        <v>0</v>
      </c>
      <c r="BB33" s="128">
        <f>IF(AZ33=2,G33,0)</f>
        <v>0</v>
      </c>
      <c r="BC33" s="128">
        <f>IF(AZ33=3,G33,0)</f>
        <v>0</v>
      </c>
      <c r="BD33" s="128">
        <f>IF(AZ33=4,G33,0)</f>
        <v>0</v>
      </c>
      <c r="BE33" s="128">
        <f>IF(AZ33=5,G33,0)</f>
        <v>0</v>
      </c>
      <c r="CZ33" s="128">
        <v>0</v>
      </c>
    </row>
    <row r="34" spans="1:104" ht="22.5" x14ac:dyDescent="0.2">
      <c r="A34" s="153">
        <v>17</v>
      </c>
      <c r="B34" s="160"/>
      <c r="C34" s="161" t="s">
        <v>172</v>
      </c>
      <c r="D34" s="192" t="s">
        <v>109</v>
      </c>
      <c r="E34" s="193">
        <v>8.7799999999999994</v>
      </c>
      <c r="F34" s="186"/>
      <c r="G34" s="194">
        <f>E34*F34</f>
        <v>0</v>
      </c>
    </row>
    <row r="35" spans="1:104" x14ac:dyDescent="0.2">
      <c r="A35" s="156"/>
      <c r="B35" s="157" t="s">
        <v>69</v>
      </c>
      <c r="C35" s="158" t="str">
        <f>CONCATENATE(B31," ",C31)</f>
        <v>97 Prorážení otvorů</v>
      </c>
      <c r="D35" s="188"/>
      <c r="E35" s="189"/>
      <c r="F35" s="190"/>
      <c r="G35" s="191">
        <f>SUM(G31:G33)</f>
        <v>0</v>
      </c>
      <c r="O35" s="152">
        <v>4</v>
      </c>
      <c r="BA35" s="159">
        <f>SUM(BA31:BA33)</f>
        <v>0</v>
      </c>
      <c r="BB35" s="159">
        <f>SUM(BB31:BB33)</f>
        <v>0</v>
      </c>
      <c r="BC35" s="159">
        <f>SUM(BC31:BC33)</f>
        <v>0</v>
      </c>
      <c r="BD35" s="159">
        <f>SUM(BD31:BD33)</f>
        <v>0</v>
      </c>
      <c r="BE35" s="159">
        <f>SUM(BE31:BE33)</f>
        <v>0</v>
      </c>
    </row>
    <row r="36" spans="1:104" x14ac:dyDescent="0.2">
      <c r="A36" s="148" t="s">
        <v>65</v>
      </c>
      <c r="B36" s="149" t="s">
        <v>112</v>
      </c>
      <c r="C36" s="150" t="s">
        <v>113</v>
      </c>
      <c r="D36" s="180"/>
      <c r="E36" s="181"/>
      <c r="F36" s="182"/>
      <c r="G36" s="183"/>
      <c r="H36" s="151"/>
      <c r="I36" s="151"/>
      <c r="O36" s="152">
        <v>1</v>
      </c>
    </row>
    <row r="37" spans="1:104" x14ac:dyDescent="0.2">
      <c r="A37" s="153">
        <v>18</v>
      </c>
      <c r="B37" s="154" t="s">
        <v>114</v>
      </c>
      <c r="C37" s="155" t="s">
        <v>115</v>
      </c>
      <c r="D37" s="184" t="s">
        <v>109</v>
      </c>
      <c r="E37" s="185">
        <v>10.0875</v>
      </c>
      <c r="F37" s="186"/>
      <c r="G37" s="187">
        <f>E37*F37</f>
        <v>0</v>
      </c>
      <c r="O37" s="152">
        <v>2</v>
      </c>
      <c r="AA37" s="128">
        <v>12</v>
      </c>
      <c r="AB37" s="128">
        <v>0</v>
      </c>
      <c r="AC37" s="128">
        <v>15</v>
      </c>
      <c r="AZ37" s="128">
        <v>1</v>
      </c>
      <c r="BA37" s="128">
        <f>IF(AZ37=1,G37,0)</f>
        <v>0</v>
      </c>
      <c r="BB37" s="128">
        <f>IF(AZ37=2,G37,0)</f>
        <v>0</v>
      </c>
      <c r="BC37" s="128">
        <f>IF(AZ37=3,G37,0)</f>
        <v>0</v>
      </c>
      <c r="BD37" s="128">
        <f>IF(AZ37=4,G37,0)</f>
        <v>0</v>
      </c>
      <c r="BE37" s="128">
        <f>IF(AZ37=5,G37,0)</f>
        <v>0</v>
      </c>
      <c r="CZ37" s="128">
        <v>0</v>
      </c>
    </row>
    <row r="38" spans="1:104" x14ac:dyDescent="0.2">
      <c r="A38" s="153">
        <v>19</v>
      </c>
      <c r="B38" s="154" t="s">
        <v>116</v>
      </c>
      <c r="C38" s="155" t="s">
        <v>117</v>
      </c>
      <c r="D38" s="184" t="s">
        <v>109</v>
      </c>
      <c r="E38" s="185">
        <v>8.7827000000000002</v>
      </c>
      <c r="F38" s="186"/>
      <c r="G38" s="187">
        <f>E38*F38</f>
        <v>0</v>
      </c>
      <c r="O38" s="152">
        <v>2</v>
      </c>
      <c r="AA38" s="128">
        <v>12</v>
      </c>
      <c r="AB38" s="128">
        <v>0</v>
      </c>
      <c r="AC38" s="128">
        <v>16</v>
      </c>
      <c r="AZ38" s="128">
        <v>1</v>
      </c>
      <c r="BA38" s="128">
        <f>IF(AZ38=1,G38,0)</f>
        <v>0</v>
      </c>
      <c r="BB38" s="128">
        <f>IF(AZ38=2,G38,0)</f>
        <v>0</v>
      </c>
      <c r="BC38" s="128">
        <f>IF(AZ38=3,G38,0)</f>
        <v>0</v>
      </c>
      <c r="BD38" s="128">
        <f>IF(AZ38=4,G38,0)</f>
        <v>0</v>
      </c>
      <c r="BE38" s="128">
        <f>IF(AZ38=5,G38,0)</f>
        <v>0</v>
      </c>
      <c r="CZ38" s="128">
        <v>0</v>
      </c>
    </row>
    <row r="39" spans="1:104" x14ac:dyDescent="0.2">
      <c r="A39" s="156"/>
      <c r="B39" s="157" t="s">
        <v>69</v>
      </c>
      <c r="C39" s="158" t="str">
        <f>CONCATENATE(B36," ",C36)</f>
        <v>99 Staveništní přesun hmot</v>
      </c>
      <c r="D39" s="188"/>
      <c r="E39" s="189"/>
      <c r="F39" s="190"/>
      <c r="G39" s="191">
        <f>SUM(G36:G38)</f>
        <v>0</v>
      </c>
      <c r="O39" s="152">
        <v>4</v>
      </c>
      <c r="BA39" s="159">
        <f>SUM(BA36:BA38)</f>
        <v>0</v>
      </c>
      <c r="BB39" s="159">
        <f>SUM(BB36:BB38)</f>
        <v>0</v>
      </c>
      <c r="BC39" s="159">
        <f>SUM(BC36:BC38)</f>
        <v>0</v>
      </c>
      <c r="BD39" s="159">
        <f>SUM(BD36:BD38)</f>
        <v>0</v>
      </c>
      <c r="BE39" s="159">
        <f>SUM(BE36:BE38)</f>
        <v>0</v>
      </c>
    </row>
    <row r="40" spans="1:104" x14ac:dyDescent="0.2">
      <c r="A40" s="148" t="s">
        <v>65</v>
      </c>
      <c r="B40" s="149" t="s">
        <v>118</v>
      </c>
      <c r="C40" s="150" t="s">
        <v>119</v>
      </c>
      <c r="D40" s="180"/>
      <c r="E40" s="181"/>
      <c r="F40" s="182"/>
      <c r="G40" s="183"/>
      <c r="H40" s="151"/>
      <c r="I40" s="151"/>
      <c r="O40" s="152">
        <v>1</v>
      </c>
    </row>
    <row r="41" spans="1:104" x14ac:dyDescent="0.2">
      <c r="A41" s="153">
        <f>A38+1</f>
        <v>20</v>
      </c>
      <c r="B41" s="154" t="s">
        <v>120</v>
      </c>
      <c r="C41" s="155" t="s">
        <v>121</v>
      </c>
      <c r="D41" s="184" t="s">
        <v>76</v>
      </c>
      <c r="E41" s="185">
        <v>26.748000000000001</v>
      </c>
      <c r="F41" s="186"/>
      <c r="G41" s="187">
        <f>E41*F41</f>
        <v>0</v>
      </c>
      <c r="O41" s="152">
        <v>2</v>
      </c>
      <c r="AA41" s="128">
        <v>12</v>
      </c>
      <c r="AB41" s="128">
        <v>0</v>
      </c>
      <c r="AC41" s="128">
        <v>17</v>
      </c>
      <c r="AZ41" s="128">
        <v>2</v>
      </c>
      <c r="BA41" s="128">
        <f>IF(AZ41=1,G41,0)</f>
        <v>0</v>
      </c>
      <c r="BB41" s="128">
        <f>IF(AZ41=2,G41,0)</f>
        <v>0</v>
      </c>
      <c r="BC41" s="128">
        <f>IF(AZ41=3,G41,0)</f>
        <v>0</v>
      </c>
      <c r="BD41" s="128">
        <f>IF(AZ41=4,G41,0)</f>
        <v>0</v>
      </c>
      <c r="BE41" s="128">
        <f>IF(AZ41=5,G41,0)</f>
        <v>0</v>
      </c>
      <c r="CZ41" s="128">
        <v>4.1999999999999997E-3</v>
      </c>
    </row>
    <row r="42" spans="1:104" x14ac:dyDescent="0.2">
      <c r="A42" s="156"/>
      <c r="B42" s="157" t="s">
        <v>69</v>
      </c>
      <c r="C42" s="158" t="str">
        <f>CONCATENATE(B40," ",C40)</f>
        <v>711 Izolace proti vodě</v>
      </c>
      <c r="D42" s="188"/>
      <c r="E42" s="189"/>
      <c r="F42" s="190"/>
      <c r="G42" s="191">
        <f>SUM(G40:G41)</f>
        <v>0</v>
      </c>
      <c r="O42" s="152">
        <v>4</v>
      </c>
      <c r="BA42" s="159">
        <f>SUM(BA40:BA41)</f>
        <v>0</v>
      </c>
      <c r="BB42" s="159">
        <f>SUM(BB40:BB41)</f>
        <v>0</v>
      </c>
      <c r="BC42" s="159">
        <f>SUM(BC40:BC41)</f>
        <v>0</v>
      </c>
      <c r="BD42" s="159">
        <f>SUM(BD40:BD41)</f>
        <v>0</v>
      </c>
      <c r="BE42" s="159">
        <f>SUM(BE40:BE41)</f>
        <v>0</v>
      </c>
    </row>
    <row r="43" spans="1:104" x14ac:dyDescent="0.2">
      <c r="A43" s="148" t="s">
        <v>65</v>
      </c>
      <c r="B43" s="149" t="s">
        <v>122</v>
      </c>
      <c r="C43" s="150" t="s">
        <v>123</v>
      </c>
      <c r="D43" s="180"/>
      <c r="E43" s="181"/>
      <c r="F43" s="182"/>
      <c r="G43" s="183"/>
      <c r="H43" s="151"/>
      <c r="I43" s="151"/>
      <c r="O43" s="152">
        <v>1</v>
      </c>
    </row>
    <row r="44" spans="1:104" x14ac:dyDescent="0.2">
      <c r="A44" s="153">
        <v>21</v>
      </c>
      <c r="B44" s="154" t="s">
        <v>124</v>
      </c>
      <c r="C44" s="155" t="s">
        <v>125</v>
      </c>
      <c r="D44" s="184" t="s">
        <v>96</v>
      </c>
      <c r="E44" s="185">
        <v>25</v>
      </c>
      <c r="F44" s="186"/>
      <c r="G44" s="187">
        <f>E44*F44</f>
        <v>0</v>
      </c>
      <c r="O44" s="152">
        <v>2</v>
      </c>
      <c r="AA44" s="128">
        <v>12</v>
      </c>
      <c r="AB44" s="128">
        <v>0</v>
      </c>
      <c r="AC44" s="128">
        <v>18</v>
      </c>
      <c r="AZ44" s="128">
        <v>2</v>
      </c>
      <c r="BA44" s="128">
        <f>IF(AZ44=1,G44,0)</f>
        <v>0</v>
      </c>
      <c r="BB44" s="128">
        <f>IF(AZ44=2,G44,0)</f>
        <v>0</v>
      </c>
      <c r="BC44" s="128">
        <f>IF(AZ44=3,G44,0)</f>
        <v>0</v>
      </c>
      <c r="BD44" s="128">
        <f>IF(AZ44=4,G44,0)</f>
        <v>0</v>
      </c>
      <c r="BE44" s="128">
        <f>IF(AZ44=5,G44,0)</f>
        <v>0</v>
      </c>
      <c r="CZ44" s="128">
        <v>1.6000000000000001E-4</v>
      </c>
    </row>
    <row r="45" spans="1:104" ht="22.5" x14ac:dyDescent="0.2">
      <c r="A45" s="153">
        <v>22</v>
      </c>
      <c r="B45" s="154" t="s">
        <v>126</v>
      </c>
      <c r="C45" s="155" t="s">
        <v>127</v>
      </c>
      <c r="D45" s="184" t="s">
        <v>96</v>
      </c>
      <c r="E45" s="185">
        <v>25</v>
      </c>
      <c r="F45" s="186"/>
      <c r="G45" s="187">
        <f>E45*F45</f>
        <v>0</v>
      </c>
      <c r="O45" s="152">
        <v>2</v>
      </c>
      <c r="AA45" s="128">
        <v>12</v>
      </c>
      <c r="AB45" s="128">
        <v>0</v>
      </c>
      <c r="AC45" s="128">
        <v>19</v>
      </c>
      <c r="AZ45" s="128">
        <v>2</v>
      </c>
      <c r="BA45" s="128">
        <f>IF(AZ45=1,G45,0)</f>
        <v>0</v>
      </c>
      <c r="BB45" s="128">
        <f>IF(AZ45=2,G45,0)</f>
        <v>0</v>
      </c>
      <c r="BC45" s="128">
        <f>IF(AZ45=3,G45,0)</f>
        <v>0</v>
      </c>
      <c r="BD45" s="128">
        <f>IF(AZ45=4,G45,0)</f>
        <v>0</v>
      </c>
      <c r="BE45" s="128">
        <f>IF(AZ45=5,G45,0)</f>
        <v>0</v>
      </c>
      <c r="CZ45" s="128">
        <v>1.3639999999999999E-2</v>
      </c>
    </row>
    <row r="46" spans="1:104" x14ac:dyDescent="0.2">
      <c r="A46" s="153">
        <v>23</v>
      </c>
      <c r="B46" s="154" t="s">
        <v>128</v>
      </c>
      <c r="C46" s="155" t="s">
        <v>129</v>
      </c>
      <c r="D46" s="184" t="s">
        <v>109</v>
      </c>
      <c r="E46" s="185">
        <v>0.34100000000000003</v>
      </c>
      <c r="F46" s="186"/>
      <c r="G46" s="187">
        <f>E46*F46</f>
        <v>0</v>
      </c>
      <c r="O46" s="152">
        <v>2</v>
      </c>
      <c r="AA46" s="128">
        <v>12</v>
      </c>
      <c r="AB46" s="128">
        <v>0</v>
      </c>
      <c r="AC46" s="128">
        <v>20</v>
      </c>
      <c r="AZ46" s="128">
        <v>2</v>
      </c>
      <c r="BA46" s="128">
        <f>IF(AZ46=1,G46,0)</f>
        <v>0</v>
      </c>
      <c r="BB46" s="128">
        <f>IF(AZ46=2,G46,0)</f>
        <v>0</v>
      </c>
      <c r="BC46" s="128">
        <f>IF(AZ46=3,G46,0)</f>
        <v>0</v>
      </c>
      <c r="BD46" s="128">
        <f>IF(AZ46=4,G46,0)</f>
        <v>0</v>
      </c>
      <c r="BE46" s="128">
        <f>IF(AZ46=5,G46,0)</f>
        <v>0</v>
      </c>
      <c r="CZ46" s="128">
        <v>0</v>
      </c>
    </row>
    <row r="47" spans="1:104" x14ac:dyDescent="0.2">
      <c r="A47" s="153">
        <v>24</v>
      </c>
      <c r="B47" s="154" t="s">
        <v>130</v>
      </c>
      <c r="C47" s="155" t="s">
        <v>131</v>
      </c>
      <c r="D47" s="184" t="s">
        <v>76</v>
      </c>
      <c r="E47" s="185">
        <v>24</v>
      </c>
      <c r="F47" s="186"/>
      <c r="G47" s="187">
        <f>E47*F47</f>
        <v>0</v>
      </c>
      <c r="O47" s="152">
        <v>2</v>
      </c>
      <c r="AA47" s="128">
        <v>12</v>
      </c>
      <c r="AB47" s="128">
        <v>0</v>
      </c>
      <c r="AC47" s="128">
        <v>21</v>
      </c>
      <c r="AZ47" s="128">
        <v>2</v>
      </c>
      <c r="BA47" s="128">
        <f>IF(AZ47=1,G47,0)</f>
        <v>0</v>
      </c>
      <c r="BB47" s="128">
        <f>IF(AZ47=2,G47,0)</f>
        <v>0</v>
      </c>
      <c r="BC47" s="128">
        <f>IF(AZ47=3,G47,0)</f>
        <v>0</v>
      </c>
      <c r="BD47" s="128">
        <f>IF(AZ47=4,G47,0)</f>
        <v>0</v>
      </c>
      <c r="BE47" s="128">
        <f>IF(AZ47=5,G47,0)</f>
        <v>0</v>
      </c>
      <c r="CZ47" s="128">
        <v>0</v>
      </c>
    </row>
    <row r="48" spans="1:104" ht="22.5" x14ac:dyDescent="0.2">
      <c r="A48" s="153">
        <v>25</v>
      </c>
      <c r="B48" s="154" t="s">
        <v>132</v>
      </c>
      <c r="C48" s="155" t="s">
        <v>133</v>
      </c>
      <c r="D48" s="184" t="s">
        <v>76</v>
      </c>
      <c r="E48" s="185">
        <v>24</v>
      </c>
      <c r="F48" s="186"/>
      <c r="G48" s="187">
        <f>E48*F48</f>
        <v>0</v>
      </c>
      <c r="O48" s="152">
        <v>2</v>
      </c>
      <c r="AA48" s="128">
        <v>12</v>
      </c>
      <c r="AB48" s="128">
        <v>0</v>
      </c>
      <c r="AC48" s="128">
        <v>22</v>
      </c>
      <c r="AZ48" s="128">
        <v>2</v>
      </c>
      <c r="BA48" s="128">
        <f>IF(AZ48=1,G48,0)</f>
        <v>0</v>
      </c>
      <c r="BB48" s="128">
        <f>IF(AZ48=2,G48,0)</f>
        <v>0</v>
      </c>
      <c r="BC48" s="128">
        <f>IF(AZ48=3,G48,0)</f>
        <v>0</v>
      </c>
      <c r="BD48" s="128">
        <f>IF(AZ48=4,G48,0)</f>
        <v>0</v>
      </c>
      <c r="BE48" s="128">
        <f>IF(AZ48=5,G48,0)</f>
        <v>0</v>
      </c>
      <c r="CZ48" s="128">
        <v>1.452E-2</v>
      </c>
    </row>
    <row r="49" spans="1:104" x14ac:dyDescent="0.2">
      <c r="A49" s="156"/>
      <c r="B49" s="157" t="s">
        <v>69</v>
      </c>
      <c r="C49" s="158" t="str">
        <f>CONCATENATE(B43," ",C43)</f>
        <v>762 Konstrukce tesařské</v>
      </c>
      <c r="D49" s="188"/>
      <c r="E49" s="189"/>
      <c r="F49" s="190"/>
      <c r="G49" s="191">
        <f>SUM(G43:G48)</f>
        <v>0</v>
      </c>
      <c r="O49" s="152">
        <v>4</v>
      </c>
      <c r="BA49" s="159">
        <f>SUM(BA43:BA48)</f>
        <v>0</v>
      </c>
      <c r="BB49" s="159">
        <f>SUM(BB43:BB48)</f>
        <v>0</v>
      </c>
      <c r="BC49" s="159">
        <f>SUM(BC43:BC48)</f>
        <v>0</v>
      </c>
      <c r="BD49" s="159">
        <f>SUM(BD43:BD48)</f>
        <v>0</v>
      </c>
      <c r="BE49" s="159">
        <f>SUM(BE43:BE48)</f>
        <v>0</v>
      </c>
    </row>
    <row r="50" spans="1:104" x14ac:dyDescent="0.2">
      <c r="A50" s="148" t="s">
        <v>65</v>
      </c>
      <c r="B50" s="149" t="s">
        <v>134</v>
      </c>
      <c r="C50" s="150" t="s">
        <v>135</v>
      </c>
      <c r="D50" s="180"/>
      <c r="E50" s="181"/>
      <c r="F50" s="182"/>
      <c r="G50" s="183"/>
      <c r="H50" s="151"/>
      <c r="I50" s="151"/>
      <c r="O50" s="152">
        <v>1</v>
      </c>
    </row>
    <row r="51" spans="1:104" x14ac:dyDescent="0.2">
      <c r="A51" s="153">
        <v>26</v>
      </c>
      <c r="B51" s="154" t="s">
        <v>136</v>
      </c>
      <c r="C51" s="155" t="s">
        <v>137</v>
      </c>
      <c r="D51" s="184" t="s">
        <v>76</v>
      </c>
      <c r="E51" s="185">
        <v>46.863999999999997</v>
      </c>
      <c r="F51" s="186"/>
      <c r="G51" s="187">
        <f t="shared" ref="G51:G58" si="0">E51*F51</f>
        <v>0</v>
      </c>
      <c r="O51" s="152">
        <v>2</v>
      </c>
      <c r="AA51" s="128">
        <v>12</v>
      </c>
      <c r="AB51" s="128">
        <v>0</v>
      </c>
      <c r="AC51" s="128">
        <v>23</v>
      </c>
      <c r="AZ51" s="128">
        <v>2</v>
      </c>
      <c r="BA51" s="128">
        <f t="shared" ref="BA51:BA58" si="1">IF(AZ51=1,G51,0)</f>
        <v>0</v>
      </c>
      <c r="BB51" s="128">
        <f t="shared" ref="BB51:BB58" si="2">IF(AZ51=2,G51,0)</f>
        <v>0</v>
      </c>
      <c r="BC51" s="128">
        <f t="shared" ref="BC51:BC58" si="3">IF(AZ51=3,G51,0)</f>
        <v>0</v>
      </c>
      <c r="BD51" s="128">
        <f t="shared" ref="BD51:BD58" si="4">IF(AZ51=4,G51,0)</f>
        <v>0</v>
      </c>
      <c r="BE51" s="128">
        <f t="shared" ref="BE51:BE58" si="5">IF(AZ51=5,G51,0)</f>
        <v>0</v>
      </c>
      <c r="CZ51" s="128">
        <v>1.941E-2</v>
      </c>
    </row>
    <row r="52" spans="1:104" x14ac:dyDescent="0.2">
      <c r="A52" s="153">
        <v>27</v>
      </c>
      <c r="B52" s="154" t="s">
        <v>138</v>
      </c>
      <c r="C52" s="155" t="s">
        <v>139</v>
      </c>
      <c r="D52" s="184" t="s">
        <v>96</v>
      </c>
      <c r="E52" s="185">
        <v>28.7</v>
      </c>
      <c r="F52" s="186"/>
      <c r="G52" s="187">
        <f t="shared" si="0"/>
        <v>0</v>
      </c>
      <c r="O52" s="152">
        <v>2</v>
      </c>
      <c r="AA52" s="128">
        <v>12</v>
      </c>
      <c r="AB52" s="128">
        <v>0</v>
      </c>
      <c r="AC52" s="128">
        <v>24</v>
      </c>
      <c r="AZ52" s="128">
        <v>2</v>
      </c>
      <c r="BA52" s="128">
        <f t="shared" si="1"/>
        <v>0</v>
      </c>
      <c r="BB52" s="128">
        <f t="shared" si="2"/>
        <v>0</v>
      </c>
      <c r="BC52" s="128">
        <f t="shared" si="3"/>
        <v>0</v>
      </c>
      <c r="BD52" s="128">
        <f t="shared" si="4"/>
        <v>0</v>
      </c>
      <c r="BE52" s="128">
        <f t="shared" si="5"/>
        <v>0</v>
      </c>
      <c r="CZ52" s="128">
        <v>5.0000000000000001E-3</v>
      </c>
    </row>
    <row r="53" spans="1:104" x14ac:dyDescent="0.2">
      <c r="A53" s="153">
        <v>28</v>
      </c>
      <c r="B53" s="154" t="s">
        <v>140</v>
      </c>
      <c r="C53" s="155" t="s">
        <v>141</v>
      </c>
      <c r="D53" s="184" t="s">
        <v>76</v>
      </c>
      <c r="E53" s="185">
        <v>46.863999999999997</v>
      </c>
      <c r="F53" s="186"/>
      <c r="G53" s="187">
        <f t="shared" si="0"/>
        <v>0</v>
      </c>
      <c r="O53" s="152">
        <v>2</v>
      </c>
      <c r="AA53" s="128">
        <v>12</v>
      </c>
      <c r="AB53" s="128">
        <v>0</v>
      </c>
      <c r="AC53" s="128">
        <v>25</v>
      </c>
      <c r="AZ53" s="128">
        <v>2</v>
      </c>
      <c r="BA53" s="128">
        <f t="shared" si="1"/>
        <v>0</v>
      </c>
      <c r="BB53" s="128">
        <f t="shared" si="2"/>
        <v>0</v>
      </c>
      <c r="BC53" s="128">
        <f t="shared" si="3"/>
        <v>0</v>
      </c>
      <c r="BD53" s="128">
        <f t="shared" si="4"/>
        <v>0</v>
      </c>
      <c r="BE53" s="128">
        <f t="shared" si="5"/>
        <v>0</v>
      </c>
      <c r="CZ53" s="128">
        <v>2.1000000000000001E-2</v>
      </c>
    </row>
    <row r="54" spans="1:104" x14ac:dyDescent="0.2">
      <c r="A54" s="153">
        <v>29</v>
      </c>
      <c r="B54" s="154" t="s">
        <v>142</v>
      </c>
      <c r="C54" s="155" t="s">
        <v>143</v>
      </c>
      <c r="D54" s="184" t="s">
        <v>96</v>
      </c>
      <c r="E54" s="185">
        <v>28.7</v>
      </c>
      <c r="F54" s="186"/>
      <c r="G54" s="187">
        <f t="shared" si="0"/>
        <v>0</v>
      </c>
      <c r="O54" s="152">
        <v>2</v>
      </c>
      <c r="AA54" s="128">
        <v>12</v>
      </c>
      <c r="AB54" s="128">
        <v>0</v>
      </c>
      <c r="AC54" s="128">
        <v>26</v>
      </c>
      <c r="AZ54" s="128">
        <v>2</v>
      </c>
      <c r="BA54" s="128">
        <f t="shared" si="1"/>
        <v>0</v>
      </c>
      <c r="BB54" s="128">
        <f t="shared" si="2"/>
        <v>0</v>
      </c>
      <c r="BC54" s="128">
        <f t="shared" si="3"/>
        <v>0</v>
      </c>
      <c r="BD54" s="128">
        <f t="shared" si="4"/>
        <v>0</v>
      </c>
      <c r="BE54" s="128">
        <f t="shared" si="5"/>
        <v>0</v>
      </c>
      <c r="CZ54" s="128">
        <v>2.1000000000000001E-2</v>
      </c>
    </row>
    <row r="55" spans="1:104" x14ac:dyDescent="0.2">
      <c r="A55" s="153">
        <v>30</v>
      </c>
      <c r="B55" s="154" t="s">
        <v>144</v>
      </c>
      <c r="C55" s="155" t="s">
        <v>145</v>
      </c>
      <c r="D55" s="184" t="s">
        <v>96</v>
      </c>
      <c r="E55" s="185">
        <v>11</v>
      </c>
      <c r="F55" s="186"/>
      <c r="G55" s="187">
        <f t="shared" si="0"/>
        <v>0</v>
      </c>
      <c r="O55" s="152">
        <v>2</v>
      </c>
      <c r="AA55" s="128">
        <v>12</v>
      </c>
      <c r="AB55" s="128">
        <v>0</v>
      </c>
      <c r="AC55" s="128">
        <v>27</v>
      </c>
      <c r="AZ55" s="128">
        <v>2</v>
      </c>
      <c r="BA55" s="128">
        <f t="shared" si="1"/>
        <v>0</v>
      </c>
      <c r="BB55" s="128">
        <f t="shared" si="2"/>
        <v>0</v>
      </c>
      <c r="BC55" s="128">
        <f t="shared" si="3"/>
        <v>0</v>
      </c>
      <c r="BD55" s="128">
        <f t="shared" si="4"/>
        <v>0</v>
      </c>
      <c r="BE55" s="128">
        <f t="shared" si="5"/>
        <v>0</v>
      </c>
      <c r="CZ55" s="128">
        <v>2.33E-3</v>
      </c>
    </row>
    <row r="56" spans="1:104" x14ac:dyDescent="0.2">
      <c r="A56" s="153">
        <v>31</v>
      </c>
      <c r="B56" s="154" t="s">
        <v>146</v>
      </c>
      <c r="C56" s="155" t="s">
        <v>147</v>
      </c>
      <c r="D56" s="184" t="s">
        <v>96</v>
      </c>
      <c r="E56" s="185">
        <v>13.2</v>
      </c>
      <c r="F56" s="186"/>
      <c r="G56" s="187">
        <f t="shared" si="0"/>
        <v>0</v>
      </c>
      <c r="O56" s="152">
        <v>2</v>
      </c>
      <c r="AA56" s="128">
        <v>12</v>
      </c>
      <c r="AB56" s="128">
        <v>0</v>
      </c>
      <c r="AC56" s="128">
        <v>28</v>
      </c>
      <c r="AZ56" s="128">
        <v>2</v>
      </c>
      <c r="BA56" s="128">
        <f t="shared" si="1"/>
        <v>0</v>
      </c>
      <c r="BB56" s="128">
        <f t="shared" si="2"/>
        <v>0</v>
      </c>
      <c r="BC56" s="128">
        <f t="shared" si="3"/>
        <v>0</v>
      </c>
      <c r="BD56" s="128">
        <f t="shared" si="4"/>
        <v>0</v>
      </c>
      <c r="BE56" s="128">
        <f t="shared" si="5"/>
        <v>0</v>
      </c>
      <c r="CZ56" s="128">
        <v>4.2399999999999998E-3</v>
      </c>
    </row>
    <row r="57" spans="1:104" x14ac:dyDescent="0.2">
      <c r="A57" s="153">
        <v>32</v>
      </c>
      <c r="B57" s="154" t="s">
        <v>148</v>
      </c>
      <c r="C57" s="155" t="s">
        <v>149</v>
      </c>
      <c r="D57" s="184" t="s">
        <v>68</v>
      </c>
      <c r="E57" s="185">
        <v>1</v>
      </c>
      <c r="F57" s="186"/>
      <c r="G57" s="187">
        <f t="shared" si="0"/>
        <v>0</v>
      </c>
      <c r="O57" s="152">
        <v>2</v>
      </c>
      <c r="AA57" s="128">
        <v>12</v>
      </c>
      <c r="AB57" s="128">
        <v>0</v>
      </c>
      <c r="AC57" s="128">
        <v>29</v>
      </c>
      <c r="AZ57" s="128">
        <v>2</v>
      </c>
      <c r="BA57" s="128">
        <f t="shared" si="1"/>
        <v>0</v>
      </c>
      <c r="BB57" s="128">
        <f t="shared" si="2"/>
        <v>0</v>
      </c>
      <c r="BC57" s="128">
        <f t="shared" si="3"/>
        <v>0</v>
      </c>
      <c r="BD57" s="128">
        <f t="shared" si="4"/>
        <v>0</v>
      </c>
      <c r="BE57" s="128">
        <f t="shared" si="5"/>
        <v>0</v>
      </c>
      <c r="CZ57" s="128">
        <v>3.7299999999999998E-3</v>
      </c>
    </row>
    <row r="58" spans="1:104" x14ac:dyDescent="0.2">
      <c r="A58" s="153">
        <v>33</v>
      </c>
      <c r="B58" s="154" t="s">
        <v>150</v>
      </c>
      <c r="C58" s="155" t="s">
        <v>151</v>
      </c>
      <c r="D58" s="184" t="s">
        <v>152</v>
      </c>
      <c r="E58" s="185">
        <v>2</v>
      </c>
      <c r="F58" s="186"/>
      <c r="G58" s="187">
        <f t="shared" si="0"/>
        <v>0</v>
      </c>
      <c r="O58" s="152">
        <v>2</v>
      </c>
      <c r="AA58" s="128">
        <v>12</v>
      </c>
      <c r="AB58" s="128">
        <v>0</v>
      </c>
      <c r="AC58" s="128">
        <v>30</v>
      </c>
      <c r="AZ58" s="128">
        <v>2</v>
      </c>
      <c r="BA58" s="128">
        <f t="shared" si="1"/>
        <v>0</v>
      </c>
      <c r="BB58" s="128">
        <f t="shared" si="2"/>
        <v>0</v>
      </c>
      <c r="BC58" s="128">
        <f t="shared" si="3"/>
        <v>0</v>
      </c>
      <c r="BD58" s="128">
        <f t="shared" si="4"/>
        <v>0</v>
      </c>
      <c r="BE58" s="128">
        <f t="shared" si="5"/>
        <v>0</v>
      </c>
      <c r="CZ58" s="128">
        <v>5.0299999999999997E-3</v>
      </c>
    </row>
    <row r="59" spans="1:104" x14ac:dyDescent="0.2">
      <c r="A59" s="156"/>
      <c r="B59" s="157" t="s">
        <v>69</v>
      </c>
      <c r="C59" s="158" t="str">
        <f>CONCATENATE(B50," ",C50)</f>
        <v>764 Konstrukce klempířské</v>
      </c>
      <c r="D59" s="188"/>
      <c r="E59" s="189"/>
      <c r="F59" s="190"/>
      <c r="G59" s="191">
        <f>SUM(G50:G58)</f>
        <v>0</v>
      </c>
      <c r="O59" s="152">
        <v>4</v>
      </c>
      <c r="BA59" s="159">
        <f>SUM(BA50:BA58)</f>
        <v>0</v>
      </c>
      <c r="BB59" s="159">
        <f>SUM(BB50:BB58)</f>
        <v>0</v>
      </c>
      <c r="BC59" s="159">
        <f>SUM(BC50:BC58)</f>
        <v>0</v>
      </c>
      <c r="BD59" s="159">
        <f>SUM(BD50:BD58)</f>
        <v>0</v>
      </c>
      <c r="BE59" s="159">
        <f>SUM(BE50:BE58)</f>
        <v>0</v>
      </c>
    </row>
    <row r="60" spans="1:104" x14ac:dyDescent="0.2">
      <c r="A60" s="247" t="s">
        <v>65</v>
      </c>
      <c r="B60" s="236" t="s">
        <v>177</v>
      </c>
      <c r="C60" s="237" t="s">
        <v>178</v>
      </c>
      <c r="D60" s="238"/>
      <c r="E60" s="239"/>
      <c r="F60" s="239"/>
      <c r="G60" s="240"/>
      <c r="H60" s="151"/>
      <c r="I60" s="151"/>
      <c r="O60" s="152">
        <v>1</v>
      </c>
    </row>
    <row r="61" spans="1:104" x14ac:dyDescent="0.2">
      <c r="A61" s="248">
        <v>34</v>
      </c>
      <c r="B61" s="231" t="s">
        <v>179</v>
      </c>
      <c r="C61" s="232" t="s">
        <v>180</v>
      </c>
      <c r="D61" s="233" t="s">
        <v>76</v>
      </c>
      <c r="E61" s="234">
        <v>6.87</v>
      </c>
      <c r="F61" s="186">
        <v>0</v>
      </c>
      <c r="G61" s="241">
        <f>E61*F61</f>
        <v>0</v>
      </c>
      <c r="O61" s="152">
        <v>2</v>
      </c>
      <c r="AA61" s="128">
        <v>12</v>
      </c>
      <c r="AB61" s="128">
        <v>0</v>
      </c>
      <c r="AC61" s="128">
        <v>31</v>
      </c>
      <c r="AZ61" s="128">
        <v>2</v>
      </c>
      <c r="BA61" s="128">
        <f>IF(AZ61=1,G64,0)</f>
        <v>0</v>
      </c>
      <c r="BB61" s="128">
        <f>IF(AZ61=2,G64,0)</f>
        <v>0</v>
      </c>
      <c r="BC61" s="128">
        <f>IF(AZ61=3,G64,0)</f>
        <v>0</v>
      </c>
      <c r="BD61" s="128">
        <f>IF(AZ61=4,G64,0)</f>
        <v>0</v>
      </c>
      <c r="BE61" s="128">
        <f>IF(AZ61=5,G64,0)</f>
        <v>0</v>
      </c>
      <c r="CZ61" s="128">
        <v>1.4999999999999999E-4</v>
      </c>
    </row>
    <row r="62" spans="1:104" x14ac:dyDescent="0.2">
      <c r="A62" s="249"/>
      <c r="B62" s="243" t="s">
        <v>69</v>
      </c>
      <c r="C62" s="244" t="str">
        <f>CONCATENATE(B60," ",C60)</f>
        <v>766 Konstrukce truhlářské</v>
      </c>
      <c r="D62" s="242"/>
      <c r="E62" s="245"/>
      <c r="F62" s="245"/>
      <c r="G62" s="246">
        <f>SUM(G60:G61)</f>
        <v>0</v>
      </c>
      <c r="O62" s="152">
        <v>4</v>
      </c>
      <c r="BA62" s="159">
        <f>SUM(BA60:BA61)</f>
        <v>0</v>
      </c>
      <c r="BB62" s="159">
        <f>SUM(BB60:BB61)</f>
        <v>0</v>
      </c>
      <c r="BC62" s="159">
        <f>SUM(BC60:BC61)</f>
        <v>0</v>
      </c>
      <c r="BD62" s="159">
        <f>SUM(BD60:BD61)</f>
        <v>0</v>
      </c>
      <c r="BE62" s="159">
        <f>SUM(BE60:BE61)</f>
        <v>0</v>
      </c>
    </row>
    <row r="63" spans="1:104" x14ac:dyDescent="0.2">
      <c r="A63" s="148" t="s">
        <v>65</v>
      </c>
      <c r="B63" s="149" t="s">
        <v>153</v>
      </c>
      <c r="C63" s="150" t="s">
        <v>154</v>
      </c>
      <c r="D63" s="180"/>
      <c r="E63" s="181"/>
      <c r="F63" s="182"/>
      <c r="G63" s="183"/>
      <c r="H63" s="151"/>
      <c r="I63" s="151"/>
      <c r="O63" s="152">
        <v>1</v>
      </c>
    </row>
    <row r="64" spans="1:104" x14ac:dyDescent="0.2">
      <c r="A64" s="153">
        <v>35</v>
      </c>
      <c r="B64" s="154" t="s">
        <v>155</v>
      </c>
      <c r="C64" s="155" t="s">
        <v>156</v>
      </c>
      <c r="D64" s="184" t="s">
        <v>76</v>
      </c>
      <c r="E64" s="185">
        <v>60</v>
      </c>
      <c r="F64" s="186"/>
      <c r="G64" s="187">
        <f>E64*F64</f>
        <v>0</v>
      </c>
      <c r="O64" s="152">
        <v>2</v>
      </c>
      <c r="AA64" s="128">
        <v>12</v>
      </c>
      <c r="AB64" s="128">
        <v>0</v>
      </c>
      <c r="AC64" s="128">
        <v>32</v>
      </c>
      <c r="AZ64" s="128">
        <v>2</v>
      </c>
      <c r="BA64" s="128">
        <f>IF(AZ64=1,G67,0)</f>
        <v>0</v>
      </c>
      <c r="BB64" s="128">
        <f>IF(AZ64=2,G67,0)</f>
        <v>0</v>
      </c>
      <c r="BC64" s="128">
        <f>IF(AZ64=3,G67,0)</f>
        <v>0</v>
      </c>
      <c r="BD64" s="128">
        <f>IF(AZ64=4,G67,0)</f>
        <v>0</v>
      </c>
      <c r="BE64" s="128">
        <f>IF(AZ64=5,G67,0)</f>
        <v>0</v>
      </c>
      <c r="CZ64" s="128">
        <v>1.093E-2</v>
      </c>
    </row>
    <row r="65" spans="1:57" x14ac:dyDescent="0.2">
      <c r="A65" s="156"/>
      <c r="B65" s="157" t="s">
        <v>69</v>
      </c>
      <c r="C65" s="158" t="str">
        <f>CONCATENATE(B63," ",C63)</f>
        <v>783 Nátěry</v>
      </c>
      <c r="D65" s="188"/>
      <c r="E65" s="189"/>
      <c r="F65" s="190"/>
      <c r="G65" s="191">
        <f>SUM(G63:G64)</f>
        <v>0</v>
      </c>
      <c r="O65" s="152">
        <v>4</v>
      </c>
      <c r="BA65" s="159">
        <f>SUM(BA63:BA64)</f>
        <v>0</v>
      </c>
      <c r="BB65" s="159">
        <f>SUM(BB63:BB64)</f>
        <v>0</v>
      </c>
      <c r="BC65" s="159">
        <f>SUM(BC63:BC64)</f>
        <v>0</v>
      </c>
      <c r="BD65" s="159">
        <f>SUM(BD63:BD64)</f>
        <v>0</v>
      </c>
      <c r="BE65" s="159">
        <f>SUM(BE63:BE64)</f>
        <v>0</v>
      </c>
    </row>
    <row r="66" spans="1:57" x14ac:dyDescent="0.2">
      <c r="A66" s="148" t="s">
        <v>65</v>
      </c>
      <c r="B66" s="149" t="s">
        <v>157</v>
      </c>
      <c r="C66" s="150" t="s">
        <v>158</v>
      </c>
      <c r="D66" s="192"/>
      <c r="E66" s="193"/>
      <c r="F66" s="195"/>
      <c r="G66" s="196"/>
      <c r="H66" s="151"/>
      <c r="I66" s="151"/>
      <c r="O66" s="152">
        <v>1</v>
      </c>
    </row>
    <row r="67" spans="1:57" ht="22.5" x14ac:dyDescent="0.2">
      <c r="A67" s="153">
        <v>36</v>
      </c>
      <c r="B67" s="154" t="s">
        <v>159</v>
      </c>
      <c r="C67" s="155" t="s">
        <v>164</v>
      </c>
      <c r="D67" s="184" t="s">
        <v>76</v>
      </c>
      <c r="E67" s="185">
        <v>0.6</v>
      </c>
      <c r="F67" s="186"/>
      <c r="G67" s="187">
        <f>E67*F67</f>
        <v>0</v>
      </c>
    </row>
    <row r="68" spans="1:57" x14ac:dyDescent="0.2">
      <c r="A68" s="156"/>
      <c r="B68" s="157" t="s">
        <v>69</v>
      </c>
      <c r="C68" s="158" t="str">
        <f>CONCATENATE(B66," ",C66)</f>
        <v>787 Zasklívání</v>
      </c>
      <c r="D68" s="197"/>
      <c r="E68" s="198"/>
      <c r="F68" s="199"/>
      <c r="G68" s="191">
        <f>SUM(G66:G67)</f>
        <v>0</v>
      </c>
    </row>
    <row r="69" spans="1:57" x14ac:dyDescent="0.2">
      <c r="A69" s="162" t="s">
        <v>65</v>
      </c>
      <c r="B69" s="163" t="s">
        <v>166</v>
      </c>
      <c r="C69" s="164" t="s">
        <v>18</v>
      </c>
      <c r="D69" s="200"/>
      <c r="E69" s="201"/>
      <c r="F69" s="202"/>
      <c r="G69" s="203"/>
    </row>
    <row r="70" spans="1:57" x14ac:dyDescent="0.2">
      <c r="A70" s="165">
        <v>37</v>
      </c>
      <c r="B70" s="160"/>
      <c r="C70" s="166" t="s">
        <v>167</v>
      </c>
      <c r="D70" s="192" t="s">
        <v>54</v>
      </c>
      <c r="E70" s="204"/>
      <c r="F70" s="185">
        <f>SUM($G$68,$G$65,$G$59,$G$49,$G$42,$G$39,$G$35,$G$30,$G$25,$G$22,$G$16,$G$13)</f>
        <v>0</v>
      </c>
      <c r="G70" s="194">
        <f>E70*F70</f>
        <v>0</v>
      </c>
    </row>
    <row r="71" spans="1:57" x14ac:dyDescent="0.2">
      <c r="A71" s="165">
        <v>38</v>
      </c>
      <c r="B71" s="160"/>
      <c r="C71" s="166" t="s">
        <v>168</v>
      </c>
      <c r="D71" s="192" t="s">
        <v>54</v>
      </c>
      <c r="E71" s="204"/>
      <c r="F71" s="185">
        <f>SUM($G$68,$G$65,$G$59,$G$49,$G$42,$G$39,$G$35,$G$30,$G$25,$G$22,$G$16,$G$13)</f>
        <v>0</v>
      </c>
      <c r="G71" s="194">
        <f t="shared" ref="G71:G73" si="6">E71*F71</f>
        <v>0</v>
      </c>
    </row>
    <row r="72" spans="1:57" x14ac:dyDescent="0.2">
      <c r="A72" s="165">
        <v>39</v>
      </c>
      <c r="B72" s="160"/>
      <c r="C72" s="166" t="s">
        <v>169</v>
      </c>
      <c r="D72" s="192" t="s">
        <v>54</v>
      </c>
      <c r="E72" s="204"/>
      <c r="F72" s="185">
        <f>SUM($G$68,$G$65,$G$59,$G$49,$G$42,$G$39,$G$35,$G$30,$G$25,$G$22,$G$16,$G$13)</f>
        <v>0</v>
      </c>
      <c r="G72" s="194">
        <f t="shared" si="6"/>
        <v>0</v>
      </c>
    </row>
    <row r="73" spans="1:57" x14ac:dyDescent="0.2">
      <c r="A73" s="165">
        <v>40</v>
      </c>
      <c r="B73" s="160"/>
      <c r="C73" s="166" t="s">
        <v>171</v>
      </c>
      <c r="D73" s="192" t="s">
        <v>54</v>
      </c>
      <c r="E73" s="204"/>
      <c r="F73" s="185">
        <f>SUM($G$68,$G$65,$G$59,$G$49,$G$42,$G$39,$G$35,$G$30,$G$25,$G$22,$G$16,$G$13)</f>
        <v>0</v>
      </c>
      <c r="G73" s="194">
        <f t="shared" si="6"/>
        <v>0</v>
      </c>
    </row>
    <row r="74" spans="1:57" x14ac:dyDescent="0.2">
      <c r="A74" s="167"/>
      <c r="B74" s="157" t="s">
        <v>69</v>
      </c>
      <c r="C74" s="168" t="s">
        <v>170</v>
      </c>
      <c r="D74" s="205"/>
      <c r="E74" s="205"/>
      <c r="F74" s="205"/>
      <c r="G74" s="191">
        <f>SUM(G70:G73)</f>
        <v>0</v>
      </c>
    </row>
    <row r="75" spans="1:57" x14ac:dyDescent="0.2">
      <c r="D75" s="169"/>
      <c r="E75" s="169"/>
      <c r="F75" s="169"/>
      <c r="G75" s="170"/>
    </row>
    <row r="76" spans="1:57" x14ac:dyDescent="0.2">
      <c r="D76" s="169"/>
      <c r="E76" s="169"/>
      <c r="F76" s="169"/>
      <c r="G76" s="170"/>
    </row>
    <row r="77" spans="1:57" x14ac:dyDescent="0.2">
      <c r="D77" s="169"/>
      <c r="E77" s="169"/>
      <c r="F77" s="169"/>
      <c r="G77" s="170"/>
    </row>
    <row r="78" spans="1:57" x14ac:dyDescent="0.2">
      <c r="D78" s="169"/>
      <c r="E78" s="169"/>
      <c r="F78" s="169"/>
      <c r="G78" s="170"/>
    </row>
    <row r="79" spans="1:57" x14ac:dyDescent="0.2">
      <c r="D79" s="169"/>
      <c r="E79" s="169"/>
      <c r="F79" s="169"/>
      <c r="G79" s="170"/>
    </row>
    <row r="80" spans="1:57" x14ac:dyDescent="0.2">
      <c r="D80" s="169"/>
      <c r="E80" s="169"/>
      <c r="F80" s="169"/>
      <c r="G80" s="170"/>
    </row>
    <row r="81" spans="1:7" x14ac:dyDescent="0.2">
      <c r="D81" s="169"/>
      <c r="E81" s="169"/>
      <c r="F81" s="169"/>
      <c r="G81" s="170"/>
    </row>
    <row r="82" spans="1:7" x14ac:dyDescent="0.2">
      <c r="D82" s="169"/>
      <c r="E82" s="169"/>
      <c r="F82" s="169"/>
      <c r="G82" s="169"/>
    </row>
    <row r="83" spans="1:7" x14ac:dyDescent="0.2">
      <c r="D83" s="169"/>
      <c r="E83" s="169"/>
      <c r="F83" s="169"/>
      <c r="G83" s="169"/>
    </row>
    <row r="84" spans="1:7" x14ac:dyDescent="0.2">
      <c r="D84" s="169"/>
      <c r="E84" s="169"/>
      <c r="F84" s="169"/>
      <c r="G84" s="169"/>
    </row>
    <row r="85" spans="1:7" x14ac:dyDescent="0.2">
      <c r="D85" s="169"/>
      <c r="E85" s="169"/>
      <c r="F85" s="169"/>
      <c r="G85" s="169"/>
    </row>
    <row r="86" spans="1:7" x14ac:dyDescent="0.2">
      <c r="A86" s="171"/>
      <c r="B86" s="171"/>
      <c r="C86" s="171"/>
      <c r="D86" s="172"/>
      <c r="E86" s="172"/>
      <c r="F86" s="172"/>
      <c r="G86" s="172"/>
    </row>
    <row r="87" spans="1:7" x14ac:dyDescent="0.2">
      <c r="A87" s="171"/>
      <c r="B87" s="171"/>
      <c r="C87" s="171"/>
      <c r="D87" s="171"/>
      <c r="E87" s="171"/>
      <c r="F87" s="171"/>
      <c r="G87" s="171"/>
    </row>
    <row r="88" spans="1:7" x14ac:dyDescent="0.2">
      <c r="A88" s="171"/>
      <c r="B88" s="171"/>
      <c r="C88" s="171"/>
      <c r="D88" s="171"/>
      <c r="E88" s="171"/>
      <c r="F88" s="171"/>
      <c r="G88" s="171"/>
    </row>
    <row r="89" spans="1:7" x14ac:dyDescent="0.2">
      <c r="A89" s="171"/>
      <c r="B89" s="171"/>
      <c r="C89" s="171"/>
      <c r="D89" s="171"/>
      <c r="E89" s="171"/>
      <c r="F89" s="171"/>
      <c r="G89" s="171"/>
    </row>
    <row r="90" spans="1:7" x14ac:dyDescent="0.2">
      <c r="E90" s="128"/>
    </row>
    <row r="91" spans="1:7" x14ac:dyDescent="0.2">
      <c r="E91" s="128"/>
    </row>
    <row r="92" spans="1:7" x14ac:dyDescent="0.2">
      <c r="E92" s="128"/>
    </row>
    <row r="93" spans="1:7" x14ac:dyDescent="0.2">
      <c r="E93" s="128"/>
    </row>
    <row r="94" spans="1:7" x14ac:dyDescent="0.2">
      <c r="E94" s="128"/>
    </row>
    <row r="95" spans="1:7" x14ac:dyDescent="0.2">
      <c r="E95" s="128"/>
    </row>
    <row r="96" spans="1:7" x14ac:dyDescent="0.2">
      <c r="E96" s="128"/>
    </row>
    <row r="97" spans="5:5" x14ac:dyDescent="0.2">
      <c r="E97" s="128"/>
    </row>
    <row r="98" spans="5:5" x14ac:dyDescent="0.2">
      <c r="E98" s="128"/>
    </row>
    <row r="99" spans="5:5" x14ac:dyDescent="0.2">
      <c r="E99" s="128"/>
    </row>
    <row r="100" spans="5:5" x14ac:dyDescent="0.2">
      <c r="E100" s="128"/>
    </row>
    <row r="101" spans="5:5" x14ac:dyDescent="0.2">
      <c r="E101" s="128"/>
    </row>
    <row r="102" spans="5:5" x14ac:dyDescent="0.2">
      <c r="E102" s="128"/>
    </row>
    <row r="103" spans="5:5" x14ac:dyDescent="0.2">
      <c r="E103" s="128"/>
    </row>
    <row r="104" spans="5:5" x14ac:dyDescent="0.2">
      <c r="E104" s="128"/>
    </row>
    <row r="105" spans="5:5" x14ac:dyDescent="0.2">
      <c r="E105" s="128"/>
    </row>
    <row r="106" spans="5:5" x14ac:dyDescent="0.2">
      <c r="E106" s="128"/>
    </row>
    <row r="107" spans="5:5" x14ac:dyDescent="0.2">
      <c r="E107" s="128"/>
    </row>
    <row r="108" spans="5:5" x14ac:dyDescent="0.2">
      <c r="E108" s="128"/>
    </row>
    <row r="109" spans="5:5" x14ac:dyDescent="0.2">
      <c r="E109" s="128"/>
    </row>
    <row r="110" spans="5:5" x14ac:dyDescent="0.2">
      <c r="E110" s="128"/>
    </row>
    <row r="111" spans="5:5" x14ac:dyDescent="0.2">
      <c r="E111" s="128"/>
    </row>
    <row r="112" spans="5:5" x14ac:dyDescent="0.2">
      <c r="E112" s="128"/>
    </row>
    <row r="113" spans="1:7" x14ac:dyDescent="0.2">
      <c r="E113" s="128"/>
    </row>
    <row r="114" spans="1:7" x14ac:dyDescent="0.2">
      <c r="E114" s="128"/>
    </row>
    <row r="115" spans="1:7" x14ac:dyDescent="0.2">
      <c r="E115" s="128"/>
    </row>
    <row r="116" spans="1:7" x14ac:dyDescent="0.2">
      <c r="E116" s="128"/>
    </row>
    <row r="117" spans="1:7" x14ac:dyDescent="0.2">
      <c r="E117" s="128"/>
    </row>
    <row r="118" spans="1:7" x14ac:dyDescent="0.2">
      <c r="E118" s="128"/>
    </row>
    <row r="119" spans="1:7" x14ac:dyDescent="0.2">
      <c r="E119" s="128"/>
    </row>
    <row r="120" spans="1:7" x14ac:dyDescent="0.2">
      <c r="E120" s="128"/>
    </row>
    <row r="121" spans="1:7" x14ac:dyDescent="0.2">
      <c r="A121" s="173"/>
      <c r="B121" s="173"/>
    </row>
    <row r="122" spans="1:7" x14ac:dyDescent="0.2">
      <c r="A122" s="171"/>
      <c r="B122" s="171"/>
      <c r="C122" s="175"/>
      <c r="D122" s="175"/>
      <c r="E122" s="176"/>
      <c r="F122" s="175"/>
      <c r="G122" s="177"/>
    </row>
    <row r="123" spans="1:7" x14ac:dyDescent="0.2">
      <c r="A123" s="178"/>
      <c r="B123" s="178"/>
      <c r="C123" s="171"/>
      <c r="D123" s="171"/>
      <c r="E123" s="179"/>
      <c r="F123" s="171"/>
      <c r="G123" s="171"/>
    </row>
    <row r="124" spans="1:7" x14ac:dyDescent="0.2">
      <c r="A124" s="171"/>
      <c r="B124" s="171"/>
      <c r="C124" s="171"/>
      <c r="D124" s="171"/>
      <c r="E124" s="179"/>
      <c r="F124" s="171"/>
      <c r="G124" s="171"/>
    </row>
    <row r="125" spans="1:7" x14ac:dyDescent="0.2">
      <c r="A125" s="171"/>
      <c r="B125" s="171"/>
      <c r="C125" s="171"/>
      <c r="D125" s="171"/>
      <c r="E125" s="179"/>
      <c r="F125" s="171"/>
      <c r="G125" s="171"/>
    </row>
    <row r="126" spans="1:7" x14ac:dyDescent="0.2">
      <c r="A126" s="171"/>
      <c r="B126" s="171"/>
      <c r="C126" s="171"/>
      <c r="D126" s="171"/>
      <c r="E126" s="179"/>
      <c r="F126" s="171"/>
      <c r="G126" s="171"/>
    </row>
    <row r="127" spans="1:7" x14ac:dyDescent="0.2">
      <c r="A127" s="171"/>
      <c r="B127" s="171"/>
      <c r="C127" s="171"/>
      <c r="D127" s="171"/>
      <c r="E127" s="179"/>
      <c r="F127" s="171"/>
      <c r="G127" s="171"/>
    </row>
    <row r="128" spans="1:7" x14ac:dyDescent="0.2">
      <c r="A128" s="171"/>
      <c r="B128" s="171"/>
      <c r="C128" s="171"/>
      <c r="D128" s="171"/>
      <c r="E128" s="179"/>
      <c r="F128" s="171"/>
      <c r="G128" s="171"/>
    </row>
    <row r="129" spans="1:7" x14ac:dyDescent="0.2">
      <c r="A129" s="171"/>
      <c r="B129" s="171"/>
      <c r="C129" s="171"/>
      <c r="D129" s="171"/>
      <c r="E129" s="179"/>
      <c r="F129" s="171"/>
      <c r="G129" s="171"/>
    </row>
    <row r="130" spans="1:7" x14ac:dyDescent="0.2">
      <c r="A130" s="171"/>
      <c r="B130" s="171"/>
      <c r="C130" s="171"/>
      <c r="D130" s="171"/>
      <c r="E130" s="179"/>
      <c r="F130" s="171"/>
      <c r="G130" s="171"/>
    </row>
    <row r="131" spans="1:7" x14ac:dyDescent="0.2">
      <c r="A131" s="171"/>
      <c r="B131" s="171"/>
      <c r="C131" s="171"/>
      <c r="D131" s="171"/>
      <c r="E131" s="179"/>
      <c r="F131" s="171"/>
      <c r="G131" s="171"/>
    </row>
    <row r="132" spans="1:7" x14ac:dyDescent="0.2">
      <c r="A132" s="171"/>
      <c r="B132" s="171"/>
      <c r="C132" s="171"/>
      <c r="D132" s="171"/>
      <c r="E132" s="179"/>
      <c r="F132" s="171"/>
      <c r="G132" s="171"/>
    </row>
    <row r="133" spans="1:7" x14ac:dyDescent="0.2">
      <c r="A133" s="171"/>
      <c r="B133" s="171"/>
      <c r="C133" s="171"/>
      <c r="D133" s="171"/>
      <c r="E133" s="179"/>
      <c r="F133" s="171"/>
      <c r="G133" s="171"/>
    </row>
    <row r="134" spans="1:7" x14ac:dyDescent="0.2">
      <c r="A134" s="171"/>
      <c r="B134" s="171"/>
      <c r="C134" s="171"/>
      <c r="D134" s="171"/>
      <c r="E134" s="179"/>
      <c r="F134" s="171"/>
      <c r="G134" s="171"/>
    </row>
    <row r="135" spans="1:7" x14ac:dyDescent="0.2">
      <c r="A135" s="171"/>
      <c r="B135" s="171"/>
      <c r="C135" s="171"/>
      <c r="D135" s="171"/>
      <c r="E135" s="179"/>
      <c r="F135" s="171"/>
      <c r="G135" s="171"/>
    </row>
  </sheetData>
  <sheetProtection algorithmName="SHA-512" hashValue="asb1q+IA17aKBxogR6/JlAwFIywt5Ql0bd+IdsEAgZ7orj5SnS+mZ+h0h6W3168zMn9b3ERktfOPbjKJrz0E7A==" saltValue="9pnDywVR9gCLXzZFEVwPzg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Liběna Klímová</dc:creator>
  <cp:lastModifiedBy>Liběna Klímová</cp:lastModifiedBy>
  <cp:lastPrinted>2016-01-15T03:08:41Z</cp:lastPrinted>
  <dcterms:created xsi:type="dcterms:W3CDTF">2016-01-15T02:46:33Z</dcterms:created>
  <dcterms:modified xsi:type="dcterms:W3CDTF">2016-06-24T14:24:48Z</dcterms:modified>
</cp:coreProperties>
</file>